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6" sheetId="1" r:id="rId1"/>
  </sheets>
  <definedNames>
    <definedName name="Excel_BuiltIn_Print_Area_4">#REF!</definedName>
    <definedName name="Excel_BuiltIn_Print_Area_5">#REF!</definedName>
    <definedName name="Excel_BuiltIn_Print_Area_6">#REF!</definedName>
    <definedName name="Excel_BuiltIn_Print_Titles_2">#REF!</definedName>
    <definedName name="Excel_BuiltIn_Print_Titles_4">#REF!</definedName>
    <definedName name="Excel_BuiltIn_Print_Titles_5">#REF!</definedName>
    <definedName name="Excel_BuiltIn_Print_Titles_6">#REF!</definedName>
    <definedName name="_xlnm.Print_Titles" localSheetId="0">'приложение 6'!$6:$7</definedName>
    <definedName name="_xlnm.Print_Area" localSheetId="0">'приложение 6'!$A$2:$K$273</definedName>
  </definedNames>
  <calcPr fullCalcOnLoad="1"/>
</workbook>
</file>

<file path=xl/sharedStrings.xml><?xml version="1.0" encoding="utf-8"?>
<sst xmlns="http://schemas.openxmlformats.org/spreadsheetml/2006/main" count="1101" uniqueCount="279">
  <si>
    <t>(тыс. руб.)</t>
  </si>
  <si>
    <t xml:space="preserve">Наименование </t>
  </si>
  <si>
    <t>Код функциональной классификации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</si>
  <si>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</si>
  <si>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</si>
  <si>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</si>
  <si>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</si>
  <si>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</si>
  <si>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</si>
  <si>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</si>
  <si>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</si>
  <si>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</si>
  <si>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местного самоуправления</t>
  </si>
  <si>
    <t>002 00 00</t>
  </si>
  <si>
    <t>Глава муниципального образования</t>
  </si>
  <si>
    <t>002 03 00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</si>
  <si>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</si>
  <si>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</si>
  <si>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</si>
  <si>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</si>
  <si>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</si>
  <si>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</si>
  <si>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002 04 01</t>
  </si>
  <si>
    <t>002 04 02</t>
  </si>
  <si>
    <t>Глава местной администрации(исполнительно-распорядительного органа муниципального образования)</t>
  </si>
  <si>
    <t>002 08 00</t>
  </si>
  <si>
    <t>06</t>
  </si>
  <si>
    <t>002 04 03</t>
  </si>
  <si>
    <t>002 04 60</t>
  </si>
  <si>
    <t>Уплата налога на имущество организаций, земельного и транспортного налогов</t>
  </si>
  <si>
    <t>002 89 00</t>
  </si>
  <si>
    <t>Резервные фонды</t>
  </si>
  <si>
    <t>11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</si>
  <si>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</si>
  <si>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</si>
  <si>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</si>
  <si>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</si>
  <si>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13</t>
  </si>
  <si>
    <t>002 04 97</t>
  </si>
  <si>
    <t>Лицензирование розничной продажи алкогольной продукции</t>
  </si>
  <si>
    <t>002 04 98</t>
  </si>
  <si>
    <t>002 04 58</t>
  </si>
  <si>
    <t>Национальная оборона</t>
  </si>
  <si>
    <t>Мобилизация и вневойсковая подготовка</t>
  </si>
  <si>
    <t>Национальная безопасность и правоохранительная деятельность</t>
  </si>
  <si>
    <t>Органы юстиции</t>
  </si>
  <si>
    <t xml:space="preserve">Государственная регистрация актов гражданского состояния </t>
  </si>
  <si>
    <t>09</t>
  </si>
  <si>
    <t xml:space="preserve">002 00 00 </t>
  </si>
  <si>
    <t>218 00 00</t>
  </si>
  <si>
    <t>218 02 00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</si>
  <si>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</si>
  <si>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</si>
  <si>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</si>
  <si>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795 00 00</t>
  </si>
  <si>
    <t>795 03 01</t>
  </si>
  <si>
    <t>Национальная экономика</t>
  </si>
  <si>
    <t>12</t>
  </si>
  <si>
    <t>340 00 00</t>
  </si>
  <si>
    <t>340 03 00</t>
  </si>
  <si>
    <t>Жилищно-коммунальное хозяйство</t>
  </si>
  <si>
    <t>05</t>
  </si>
  <si>
    <t>Коммунальное хозяйство</t>
  </si>
  <si>
    <t>795 29 00</t>
  </si>
  <si>
    <t>Охрана окружающей среды</t>
  </si>
  <si>
    <t>Охрана объектов растительного и животного мира и среды их обитания</t>
  </si>
  <si>
    <t>795 14 00</t>
  </si>
  <si>
    <t>Другие вопросы в области охраны окружающей среды</t>
  </si>
  <si>
    <t>002 04 78</t>
  </si>
  <si>
    <t xml:space="preserve">Образование </t>
  </si>
  <si>
    <t>07</t>
  </si>
  <si>
    <t>Дошкольное образование</t>
  </si>
  <si>
    <t>Детские дошкольные учреждения</t>
  </si>
  <si>
    <t>420 00 00</t>
  </si>
  <si>
    <t>420 99 67</t>
  </si>
  <si>
    <t>Общее образование</t>
  </si>
  <si>
    <t xml:space="preserve">Школы – детские сады, школы начальные, неполные средние и средние </t>
  </si>
  <si>
    <t>421 00 00</t>
  </si>
  <si>
    <t>421 89 00</t>
  </si>
  <si>
    <t>421 99 88</t>
  </si>
  <si>
    <t>Учреждение по внешкольной работе с детьми</t>
  </si>
  <si>
    <t>423 00 00</t>
  </si>
  <si>
    <t>423 89 00</t>
  </si>
  <si>
    <t>Фонд компенсаций</t>
  </si>
  <si>
    <t>5190000</t>
  </si>
  <si>
    <t>Расходы на выплату ежемесячного денежного вознаграждения за классное руководство в муниципальных общеобразовательных школах (за счет субвенций)</t>
  </si>
  <si>
    <t>623</t>
  </si>
  <si>
    <t>520 00 00</t>
  </si>
  <si>
    <t>795 07 01</t>
  </si>
  <si>
    <t>795 07 02</t>
  </si>
  <si>
    <t>795 07 03</t>
  </si>
  <si>
    <t>795 08 00</t>
  </si>
  <si>
    <t>Молодежная политика и оздоровление детей</t>
  </si>
  <si>
    <t>795 07 04</t>
  </si>
  <si>
    <t>795 09 00</t>
  </si>
  <si>
    <t xml:space="preserve">Культура, кинематография </t>
  </si>
  <si>
    <t>08</t>
  </si>
  <si>
    <t>Культура</t>
  </si>
  <si>
    <t>440 00 00</t>
  </si>
  <si>
    <t>Здравоохранение</t>
  </si>
  <si>
    <t>Стационарная медицинская помощь</t>
  </si>
  <si>
    <t>Больницы, клиники, госпитали, медико-санитарные станции</t>
  </si>
  <si>
    <t>470 00 00</t>
  </si>
  <si>
    <t>Предоставление субсидий бюджетным учреждениям</t>
  </si>
  <si>
    <t>470 82 00</t>
  </si>
  <si>
    <t>Финансовое обеспечение государственного задания на оказание государственных услуг (выполнение работ)</t>
  </si>
  <si>
    <t>470 82 10</t>
  </si>
  <si>
    <t>795 02 00</t>
  </si>
  <si>
    <t>795 03 00</t>
  </si>
  <si>
    <t>795 04 00</t>
  </si>
  <si>
    <t>795 05 00</t>
  </si>
  <si>
    <t xml:space="preserve">795 06 00 </t>
  </si>
  <si>
    <t>795 06 01</t>
  </si>
  <si>
    <t>795 06 03</t>
  </si>
  <si>
    <t>Социальная политика</t>
  </si>
  <si>
    <t>10</t>
  </si>
  <si>
    <t>Социальное обеспечение населения</t>
  </si>
  <si>
    <t>491 00 00</t>
  </si>
  <si>
    <t>491 01 00</t>
  </si>
  <si>
    <t>Социальная помощь</t>
  </si>
  <si>
    <t>505 00 00</t>
  </si>
  <si>
    <t>Предоставление гражданам субсидий на оплату жилого помещения и коммунальных услуг</t>
  </si>
  <si>
    <t>Ежемесячная денежная выплата на оплату жилья и коммунальных услуг многодетной семье</t>
  </si>
  <si>
    <t>795 02 01</t>
  </si>
  <si>
    <t>795 02 02</t>
  </si>
  <si>
    <t>520 10 00</t>
  </si>
  <si>
    <t>520 13 00</t>
  </si>
  <si>
    <t>520 13 11</t>
  </si>
  <si>
    <t>520 13 12</t>
  </si>
  <si>
    <t>520 13 20</t>
  </si>
  <si>
    <t>Другие вопросы в области социальной политики</t>
  </si>
  <si>
    <t>002 04 46</t>
  </si>
  <si>
    <t>002 04 34</t>
  </si>
  <si>
    <t>002 04 74</t>
  </si>
  <si>
    <t>Средства массовой информации</t>
  </si>
  <si>
    <t>Другие вопросы в области средств массовой информации</t>
  </si>
  <si>
    <t>453 01 00</t>
  </si>
  <si>
    <t>Расходы за счет субвенции из областного бюджета на осуществление полномочий в области охраны труда</t>
  </si>
  <si>
    <t>Оздоровление детей</t>
  </si>
  <si>
    <t>795 31 00</t>
  </si>
  <si>
    <t>795 40 00</t>
  </si>
  <si>
    <t>795 35 00</t>
  </si>
  <si>
    <t>002 04 99</t>
  </si>
  <si>
    <t>Иные безвозмездные и безвозвратные перечисления</t>
  </si>
  <si>
    <t xml:space="preserve">795 35 00 </t>
  </si>
  <si>
    <t>Мероприятия по проведению оздоровительной кампании детей</t>
  </si>
  <si>
    <t>432 00 00</t>
  </si>
  <si>
    <t>432 02 00</t>
  </si>
  <si>
    <t xml:space="preserve">432 02 00 </t>
  </si>
  <si>
    <t>Организация работы органов управления социальной защиты населения</t>
  </si>
  <si>
    <t>795 33 01</t>
  </si>
  <si>
    <t>Расходы на реализацию полномочий, переданных органам местного самоуправления по образованию и организации деятельности административных комиссий</t>
  </si>
  <si>
    <t>Осуществление первичного воинского учета на территориях, где отсутствуют военные комиссариаты.</t>
  </si>
  <si>
    <t xml:space="preserve"> Мероприятия по предупреждению и ликвидации последствий чрезвычайных ситуаций природного и техногенного характера, гражданская оборона</t>
  </si>
  <si>
    <t>Целевой финансовый резерв для предупреждения и ликвидации чрезвычайных ситуаций</t>
  </si>
  <si>
    <t>Мероприятия по гражданской обороне</t>
  </si>
  <si>
    <t>Расходы по землеустройству и землепользованию</t>
  </si>
  <si>
    <t>Другие вопросы в области жилищно-коммунального хозяйства</t>
  </si>
  <si>
    <t>Переселение граждан из закрытых административно-территориальных образований</t>
  </si>
  <si>
    <t>Организация воспитания и обучения детей- инвалидов на дому и в дошкольных учреждениях</t>
  </si>
  <si>
    <t>Профессиональная подготовка, переподготовка и повышение квалификации</t>
  </si>
  <si>
    <t>Оплата жилищно-коммунальных услуг отдельным категориям граждан</t>
  </si>
  <si>
    <t xml:space="preserve">Ежемесячное пособие на ребенка (Закон Челябинской области "О ежемесячном пособии на ребенка") </t>
  </si>
  <si>
    <t>Закон Челябинской области "О дополнительных мерах социальной защиты ветеранов в Челябинской области"(компенсация расходов на оплату жилых помещений и коммунальных услуг)</t>
  </si>
  <si>
    <t>Иные безвозвратные и безвозмездные перечисления</t>
  </si>
  <si>
    <t>440 82 00</t>
  </si>
  <si>
    <t>440 82 10</t>
  </si>
  <si>
    <t>795 60 00</t>
  </si>
  <si>
    <t>Учреждения культуры и мероприятия в сфере культуры и кинематографии</t>
  </si>
  <si>
    <t>Финансовое обеспечение муниципального задания на оказание муниципальных услуг (выполнение работ)</t>
  </si>
  <si>
    <t>521 02 91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</si>
  <si>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</si>
  <si>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Организация работы комиссии по делам несовершеннолетних и защите их прав</t>
  </si>
  <si>
    <t>Муниципальная программа "Выполнение функции по осуществлению муниципального финансового контроля в Локомотивном городском округе"</t>
  </si>
  <si>
    <t xml:space="preserve">Муниципальные программы </t>
  </si>
  <si>
    <t>Муниципальная программа «Чистая вода»</t>
  </si>
  <si>
    <t>Программы муниципальных образований</t>
  </si>
  <si>
    <t>Муниципальная программа "Развитие и поддержка дополнительного образования "Детской школой искусств в Локомотивном городском округе Челябинской области"</t>
  </si>
  <si>
    <t xml:space="preserve">Муниципальная программа "Улучшение качества жизни больных бронхиальной астмой" </t>
  </si>
  <si>
    <t>Муниципальная программа "Профилактика и лечение артериальной гипертензии"</t>
  </si>
  <si>
    <t>Муниципальная программа "Противодействие и профилактика экстремизма в Локомотивном городском округе на 2015-2016 годы"</t>
  </si>
  <si>
    <t>Муниципальная программа "Обеспечение аварийно-спасательных и других неотложных работ на территории Локомотивного городского округа Челябинской области муниципальным казенным учреждением "Поисково-спасательная служба" на 2014-2016 годы"</t>
  </si>
  <si>
    <t>Муниципальная программа "Вакцинопрофилактика на 2014-2016 годы"</t>
  </si>
  <si>
    <t>Муниципальная программа "Сахарный диабет 2014-2016 годы"</t>
  </si>
  <si>
    <t>Программа "Здоровый ребенок 2014-2016 годы"</t>
  </si>
  <si>
    <t>Муниципальная программа "Социальная поддержка инвалидов в Локомотивном городском округе 2014-2016 годы"</t>
  </si>
  <si>
    <t>100</t>
  </si>
  <si>
    <t>200</t>
  </si>
  <si>
    <t>002 04 04</t>
  </si>
  <si>
    <t>800</t>
  </si>
  <si>
    <t>600</t>
  </si>
  <si>
    <t>400</t>
  </si>
  <si>
    <t>300</t>
  </si>
  <si>
    <t>505 53 80</t>
  </si>
  <si>
    <t>Ежемесячное пособие по уходу за ребенком от 1,5 до 3-х лет</t>
  </si>
  <si>
    <t>505 21 04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</si>
  <si>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</si>
  <si>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</si>
  <si>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</si>
  <si>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</si>
  <si>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Социальное обеспечение и иные выплаты населению</t>
  </si>
  <si>
    <t xml:space="preserve">03 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</si>
  <si>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</si>
  <si>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 xml:space="preserve">06 </t>
  </si>
  <si>
    <t>Муниципальная программа "Музей истории поселка Локомотивный 2014-2016 годы"</t>
  </si>
  <si>
    <t>Предоставление субсидий бюджетным, автономным учреждениям и иным некоммерческим организациям</t>
  </si>
  <si>
    <t>001 51 18</t>
  </si>
  <si>
    <t>001 51 19</t>
  </si>
  <si>
    <t>Муниципальная программа природоохранных мероприятий оздоровления экологической обстановки в Челябинской области на 2014-2016 годы</t>
  </si>
  <si>
    <t>Муниципальная программа</t>
  </si>
  <si>
    <t xml:space="preserve">  Сумма</t>
  </si>
  <si>
    <t>Организация работы финансовых  органов за счет субсидии из областного бюджета</t>
  </si>
  <si>
    <t xml:space="preserve">Резервные фонды  </t>
  </si>
  <si>
    <t>Мероприятия по предупреждению и ликвидации последствий чрезвычайных ситуаций и стихийных бедствий</t>
  </si>
  <si>
    <t>Муниципальная программа "Профилактика терроризма"</t>
  </si>
  <si>
    <t>Муниципальная программа "Развитие инфраструктуры Единой дежурно-диспетчерской службы (ЕДДС) Локомотивного городского округа Челябинской области на 2014-2016 годы"</t>
  </si>
  <si>
    <t>Реализация государственной политики в области национальной экономики</t>
  </si>
  <si>
    <t>Бюджетные инвестиции</t>
  </si>
  <si>
    <t xml:space="preserve">Расходы на обеспечение государственных гарантий прав граждан в сфере образования </t>
  </si>
  <si>
    <t>Муниципальная программа "Развитие образования на территории Локомотивного городского округа на 2014-2016 годы"</t>
  </si>
  <si>
    <t>Муниципальная программа "Кадетское образование и воспитание учащихся МКОУ СОШ№2" 2014-2016 годы</t>
  </si>
  <si>
    <t>Муниципальная программа "Одаренные дети Локомотивного городского округа 2014-2016 годы"</t>
  </si>
  <si>
    <t>Муниципальная программа "Развитие  муниципальной службы Локомотивного городского округа Челябинской области"</t>
  </si>
  <si>
    <t>Муниципальная программа "Оздоровление детей в каникулярное время"</t>
  </si>
  <si>
    <t>Муниципальная программа "Молодежь Локомотивного на 2014-2016 годы"</t>
  </si>
  <si>
    <t xml:space="preserve">Другие вопросы в области здравоохранения </t>
  </si>
  <si>
    <t>Муниципальная программа "Государственные гарантии оказания бесплатной  медицинской  помощи гражданам РФ, проживающим в Локомотивном городском округе 2014-2016 годы"</t>
  </si>
  <si>
    <t xml:space="preserve">Доплаты к пенсиям, дополнительное пенсионное обеспечение </t>
  </si>
  <si>
    <t>Доплаты к пенсиям государственных служащих субъектов Российской Федерации и муниципальных служащих</t>
  </si>
  <si>
    <t>Реализация мер социальной поддержки отдельных категорий граждан</t>
  </si>
  <si>
    <t>Закон Челябинской области "О мерах социальной поддержки ветеранов в Челябинской области (ежемесячные денежные выплаты)"</t>
  </si>
  <si>
    <t xml:space="preserve">Закон Челябинской области "О мерах социальной  поддержки ветеранов в Челябинской области" (компенсация расходов на оплату жилых помещений и коммунальных услуг)"                                       </t>
  </si>
  <si>
    <t xml:space="preserve">Закон Челябинской области "О мерах социальной  поддержки жертв политических репрессий в Челябинской области (ежемесячные денежные выплаты)"                                       </t>
  </si>
  <si>
    <t xml:space="preserve">Закон Челябинской области "О мерах социальной  поддержки жертв политических репрессий в Челябинской области (компенсация расходов на оплату жилых помещений и коммунальных услуг)"                                        </t>
  </si>
  <si>
    <t xml:space="preserve"> Закон Челябинской области "О звании "Ветеран  труда Челябинской области"(ежемесячные денежные выплаты)</t>
  </si>
  <si>
    <t xml:space="preserve">Выплаты областного единовременного пособия гражданам при рождении ребенка </t>
  </si>
  <si>
    <t>Расходы за счет субвенции на выплату социального пособия на погребение и возмещение стоимости услуг по погребению</t>
  </si>
  <si>
    <t>Муниципальная программа "Крепкая семья на 2014-2016 годы"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</si>
  <si>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</si>
  <si>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</si>
  <si>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ребенка в семье опекуна и приемной семье, а также оплата труда приемного родителя и социальных гарантиях приемной семье</t>
  </si>
  <si>
    <t>Выплаты приемной семье на содержание подопечных детей</t>
  </si>
  <si>
    <t>Выплаты приемной семье на оплату труда приемному родителю</t>
  </si>
  <si>
    <t>Выплаты семьям опекунов на содержание подопечных детей</t>
  </si>
  <si>
    <t>Расходы  на обеспечение деятельности по представлению гражданам субсидий</t>
  </si>
  <si>
    <t>Расходы на организацию и осуществление деятельности по опеке и попечительству</t>
  </si>
  <si>
    <t xml:space="preserve"> ВСЕГО  </t>
  </si>
  <si>
    <t>795 11 01</t>
  </si>
  <si>
    <t>Субсидия на выполнение муниципальной программы "Развитие культуры и искусства на территории Локомотивного городского округа на 2014 год"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</si>
  <si>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</si>
  <si>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2015 год</t>
  </si>
  <si>
    <t>2016 год</t>
  </si>
  <si>
    <t>001 40 00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</si>
  <si>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</si>
  <si>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Распределение  бюджетных  ассигнований  по разделам, подразделам, целевым статьям и  видам расходов классификации  расходов  бюджета  на  2015 и 2016 годов                                    </t>
  </si>
  <si>
    <t>Приложение № 6                                                                                                        к Решению Собрания депутатов Локомотивного городского округа         от______20_г. № __ -р "О местном бюджете Локомотивного городского округа Челябинской области на 2014 год и плановый период 2015 и 2016 годов"</t>
  </si>
  <si>
    <t>520 51 59</t>
  </si>
  <si>
    <t>Дорожное хозяйство (дорожные фонды)</t>
  </si>
  <si>
    <t>Муниципальная программа "Ремонт улично-дорожной сети Локомотивного городского округа на 2014-2016 годы"</t>
  </si>
  <si>
    <t>795 18 61</t>
  </si>
  <si>
    <t>505 75 00</t>
  </si>
  <si>
    <t xml:space="preserve">505 75 08 </t>
  </si>
  <si>
    <t>505 75 08</t>
  </si>
  <si>
    <t>505 75 10</t>
  </si>
  <si>
    <t>505 75 22</t>
  </si>
  <si>
    <t>505 75 25</t>
  </si>
  <si>
    <t>505 75 32</t>
  </si>
  <si>
    <t>505 75 35</t>
  </si>
  <si>
    <t>505 75 42</t>
  </si>
  <si>
    <t>505 75 51</t>
  </si>
  <si>
    <t xml:space="preserve">505 75 51 </t>
  </si>
  <si>
    <t>505 75 70</t>
  </si>
  <si>
    <t>505 75 80</t>
  </si>
  <si>
    <t>505 75 90</t>
  </si>
  <si>
    <t>505 52 00</t>
  </si>
  <si>
    <t xml:space="preserve">505 52 50 </t>
  </si>
  <si>
    <t>Капитальные вложения в объекты недвижимого имущества государственной (муниципальной) собственности</t>
  </si>
  <si>
    <t>505 52 50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</si>
  <si>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 деятельности, полномочий физическими лицами), в соответствии с Федеральным законом от 19 мая 1995 года №81ФЗ "О государственных пособиях гражданам, имеющим детей"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</si>
</sst>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000"/>
    <numFmt numFmtId="166" formatCode="#,##0.0"/>
    <numFmt numFmtId="167" formatCode="0.0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9" fillId="0" borderId="0" xfId="0" applyFont="1" applyFill="1" applyBorder="1" applyAlignment="1">
      <alignment vertical="top" wrapText="1"/>
    </xf>
    <xf numFmtId="49" fontId="19" fillId="0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right" vertical="top"/>
    </xf>
    <xf numFmtId="2" fontId="19" fillId="0" borderId="0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vertical="top"/>
    </xf>
    <xf numFmtId="2" fontId="20" fillId="0" borderId="0" xfId="0" applyNumberFormat="1" applyFont="1" applyFill="1" applyBorder="1" applyAlignment="1">
      <alignment horizontal="right" vertical="top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right" vertical="top"/>
    </xf>
    <xf numFmtId="0" fontId="20" fillId="0" borderId="0" xfId="0" applyFont="1" applyFill="1" applyAlignment="1">
      <alignment vertical="top"/>
    </xf>
    <xf numFmtId="2" fontId="20" fillId="24" borderId="11" xfId="0" applyNumberFormat="1" applyFont="1" applyFill="1" applyBorder="1" applyAlignment="1">
      <alignment horizontal="right" vertical="top"/>
    </xf>
    <xf numFmtId="2" fontId="19" fillId="24" borderId="11" xfId="0" applyNumberFormat="1" applyFont="1" applyFill="1" applyBorder="1" applyAlignment="1">
      <alignment horizontal="right" vertical="top"/>
    </xf>
    <xf numFmtId="0" fontId="19" fillId="0" borderId="0" xfId="0" applyFont="1" applyFill="1" applyAlignment="1">
      <alignment vertical="top"/>
    </xf>
    <xf numFmtId="166" fontId="20" fillId="24" borderId="11" xfId="0" applyNumberFormat="1" applyFont="1" applyFill="1" applyBorder="1" applyAlignment="1">
      <alignment horizontal="right" vertical="top" wrapText="1"/>
    </xf>
    <xf numFmtId="2" fontId="20" fillId="24" borderId="11" xfId="0" applyNumberFormat="1" applyFont="1" applyFill="1" applyBorder="1" applyAlignment="1">
      <alignment horizontal="right" vertical="top" wrapText="1"/>
    </xf>
    <xf numFmtId="0" fontId="23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2" fontId="19" fillId="0" borderId="11" xfId="0" applyNumberFormat="1" applyFont="1" applyFill="1" applyBorder="1" applyAlignment="1">
      <alignment horizontal="right" vertical="top"/>
    </xf>
    <xf numFmtId="2" fontId="20" fillId="0" borderId="11" xfId="0" applyNumberFormat="1" applyFont="1" applyFill="1" applyBorder="1" applyAlignment="1">
      <alignment horizontal="right" vertical="top"/>
    </xf>
    <xf numFmtId="2" fontId="19" fillId="24" borderId="11" xfId="0" applyNumberFormat="1" applyFont="1" applyFill="1" applyBorder="1" applyAlignment="1">
      <alignment horizontal="right"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right" vertical="top" wrapText="1"/>
    </xf>
    <xf numFmtId="2" fontId="20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vertical="top"/>
    </xf>
    <xf numFmtId="2" fontId="20" fillId="0" borderId="0" xfId="0" applyNumberFormat="1" applyFont="1" applyFill="1" applyAlignment="1">
      <alignment vertical="top"/>
    </xf>
    <xf numFmtId="167" fontId="19" fillId="0" borderId="0" xfId="0" applyNumberFormat="1" applyFont="1" applyFill="1" applyBorder="1" applyAlignment="1">
      <alignment vertical="top"/>
    </xf>
    <xf numFmtId="49" fontId="19" fillId="0" borderId="0" xfId="0" applyNumberFormat="1" applyFont="1" applyFill="1" applyBorder="1" applyAlignment="1">
      <alignment vertical="top" wrapText="1"/>
    </xf>
    <xf numFmtId="164" fontId="20" fillId="0" borderId="0" xfId="0" applyNumberFormat="1" applyFont="1" applyFill="1" applyBorder="1" applyAlignment="1">
      <alignment vertical="center"/>
    </xf>
    <xf numFmtId="0" fontId="19" fillId="25" borderId="0" xfId="0" applyFont="1" applyFill="1" applyBorder="1" applyAlignment="1">
      <alignment vertical="top" wrapText="1"/>
    </xf>
    <xf numFmtId="49" fontId="21" fillId="25" borderId="0" xfId="0" applyNumberFormat="1" applyFont="1" applyFill="1" applyBorder="1" applyAlignment="1">
      <alignment horizontal="center" vertical="center"/>
    </xf>
    <xf numFmtId="49" fontId="19" fillId="25" borderId="0" xfId="0" applyNumberFormat="1" applyFont="1" applyFill="1" applyBorder="1" applyAlignment="1">
      <alignment horizontal="center" vertical="top"/>
    </xf>
    <xf numFmtId="164" fontId="19" fillId="25" borderId="0" xfId="0" applyNumberFormat="1" applyFont="1" applyFill="1" applyBorder="1" applyAlignment="1">
      <alignment horizontal="right" vertical="top"/>
    </xf>
    <xf numFmtId="2" fontId="20" fillId="0" borderId="12" xfId="0" applyNumberFormat="1" applyFont="1" applyFill="1" applyBorder="1" applyAlignment="1">
      <alignment horizontal="right" vertical="top"/>
    </xf>
    <xf numFmtId="2" fontId="20" fillId="24" borderId="13" xfId="0" applyNumberFormat="1" applyFont="1" applyFill="1" applyBorder="1" applyAlignment="1">
      <alignment horizontal="right" vertical="top"/>
    </xf>
    <xf numFmtId="0" fontId="21" fillId="25" borderId="14" xfId="0" applyFont="1" applyFill="1" applyBorder="1" applyAlignment="1">
      <alignment horizontal="center" vertical="center" textRotation="90" wrapText="1"/>
    </xf>
    <xf numFmtId="0" fontId="21" fillId="25" borderId="11" xfId="0" applyFont="1" applyFill="1" applyBorder="1" applyAlignment="1">
      <alignment vertical="top" wrapText="1"/>
    </xf>
    <xf numFmtId="49" fontId="21" fillId="25" borderId="11" xfId="0" applyNumberFormat="1" applyFont="1" applyFill="1" applyBorder="1" applyAlignment="1">
      <alignment horizontal="center" vertical="top" wrapText="1"/>
    </xf>
    <xf numFmtId="0" fontId="26" fillId="25" borderId="11" xfId="0" applyFont="1" applyFill="1" applyBorder="1" applyAlignment="1">
      <alignment vertical="top" wrapText="1"/>
    </xf>
    <xf numFmtId="49" fontId="26" fillId="25" borderId="11" xfId="0" applyNumberFormat="1" applyFont="1" applyFill="1" applyBorder="1" applyAlignment="1">
      <alignment horizontal="center" vertical="top" wrapText="1"/>
    </xf>
    <xf numFmtId="0" fontId="28" fillId="25" borderId="11" xfId="0" applyFont="1" applyFill="1" applyBorder="1" applyAlignment="1">
      <alignment horizontal="center" vertical="top" wrapText="1"/>
    </xf>
    <xf numFmtId="49" fontId="19" fillId="25" borderId="0" xfId="0" applyNumberFormat="1" applyFont="1" applyFill="1" applyBorder="1" applyAlignment="1">
      <alignment horizontal="center" vertical="top" wrapText="1"/>
    </xf>
    <xf numFmtId="164" fontId="19" fillId="25" borderId="0" xfId="0" applyNumberFormat="1" applyFont="1" applyFill="1" applyBorder="1" applyAlignment="1">
      <alignment horizontal="right" vertical="top" wrapText="1"/>
    </xf>
    <xf numFmtId="4" fontId="21" fillId="26" borderId="11" xfId="0" applyNumberFormat="1" applyFont="1" applyFill="1" applyBorder="1" applyAlignment="1">
      <alignment vertical="top"/>
    </xf>
    <xf numFmtId="4" fontId="26" fillId="26" borderId="11" xfId="0" applyNumberFormat="1" applyFont="1" applyFill="1" applyBorder="1" applyAlignment="1">
      <alignment vertical="top"/>
    </xf>
    <xf numFmtId="4" fontId="26" fillId="25" borderId="11" xfId="0" applyNumberFormat="1" applyFont="1" applyFill="1" applyBorder="1" applyAlignment="1">
      <alignment vertical="top"/>
    </xf>
    <xf numFmtId="4" fontId="21" fillId="25" borderId="11" xfId="0" applyNumberFormat="1" applyFont="1" applyFill="1" applyBorder="1" applyAlignment="1">
      <alignment vertical="top"/>
    </xf>
    <xf numFmtId="0" fontId="27" fillId="25" borderId="11" xfId="0" applyFont="1" applyFill="1" applyBorder="1" applyAlignment="1">
      <alignment vertical="top" wrapText="1"/>
    </xf>
    <xf numFmtId="49" fontId="27" fillId="25" borderId="11" xfId="0" applyNumberFormat="1" applyFont="1" applyFill="1" applyBorder="1" applyAlignment="1">
      <alignment horizontal="center" vertical="top" wrapText="1"/>
    </xf>
    <xf numFmtId="0" fontId="28" fillId="25" borderId="14" xfId="0" applyFont="1" applyFill="1" applyBorder="1" applyAlignment="1">
      <alignment horizontal="center" vertical="top" wrapText="1"/>
    </xf>
    <xf numFmtId="49" fontId="26" fillId="25" borderId="14" xfId="0" applyNumberFormat="1" applyFont="1" applyFill="1" applyBorder="1" applyAlignment="1">
      <alignment horizontal="center" vertical="top" wrapText="1"/>
    </xf>
    <xf numFmtId="4" fontId="26" fillId="25" borderId="14" xfId="0" applyNumberFormat="1" applyFont="1" applyFill="1" applyBorder="1" applyAlignment="1">
      <alignment vertical="top"/>
    </xf>
    <xf numFmtId="0" fontId="26" fillId="25" borderId="14" xfId="0" applyFont="1" applyFill="1" applyBorder="1" applyAlignment="1">
      <alignment vertical="top" wrapText="1"/>
    </xf>
    <xf numFmtId="0" fontId="21" fillId="25" borderId="10" xfId="0" applyFont="1" applyFill="1" applyBorder="1" applyAlignment="1">
      <alignment vertical="top" wrapText="1"/>
    </xf>
    <xf numFmtId="49" fontId="21" fillId="25" borderId="10" xfId="0" applyNumberFormat="1" applyFont="1" applyFill="1" applyBorder="1" applyAlignment="1">
      <alignment horizontal="center" vertical="top" wrapText="1"/>
    </xf>
    <xf numFmtId="4" fontId="21" fillId="26" borderId="10" xfId="0" applyNumberFormat="1" applyFont="1" applyFill="1" applyBorder="1" applyAlignment="1">
      <alignment vertical="top"/>
    </xf>
    <xf numFmtId="49" fontId="26" fillId="25" borderId="11" xfId="0" applyNumberFormat="1" applyFont="1" applyFill="1" applyBorder="1" applyAlignment="1">
      <alignment horizontal="center" vertical="top"/>
    </xf>
    <xf numFmtId="4" fontId="26" fillId="26" borderId="11" xfId="0" applyNumberFormat="1" applyFont="1" applyFill="1" applyBorder="1" applyAlignment="1">
      <alignment vertical="top" wrapText="1"/>
    </xf>
    <xf numFmtId="4" fontId="21" fillId="26" borderId="11" xfId="0" applyNumberFormat="1" applyFont="1" applyFill="1" applyBorder="1" applyAlignment="1">
      <alignment vertical="top" wrapText="1"/>
    </xf>
    <xf numFmtId="0" fontId="26" fillId="25" borderId="11" xfId="0" applyFont="1" applyFill="1" applyBorder="1" applyAlignment="1">
      <alignment horizontal="left" vertical="top" wrapText="1"/>
    </xf>
    <xf numFmtId="49" fontId="26" fillId="26" borderId="11" xfId="0" applyNumberFormat="1" applyFont="1" applyFill="1" applyBorder="1" applyAlignment="1">
      <alignment horizontal="center" vertical="top" wrapText="1"/>
    </xf>
    <xf numFmtId="49" fontId="21" fillId="26" borderId="11" xfId="0" applyNumberFormat="1" applyFont="1" applyFill="1" applyBorder="1" applyAlignment="1">
      <alignment horizontal="center" vertical="top" wrapText="1"/>
    </xf>
    <xf numFmtId="4" fontId="26" fillId="26" borderId="14" xfId="0" applyNumberFormat="1" applyFont="1" applyFill="1" applyBorder="1" applyAlignment="1">
      <alignment vertical="top"/>
    </xf>
    <xf numFmtId="4" fontId="30" fillId="25" borderId="11" xfId="0" applyNumberFormat="1" applyFont="1" applyFill="1" applyBorder="1" applyAlignment="1">
      <alignment vertical="top"/>
    </xf>
    <xf numFmtId="49" fontId="21" fillId="25" borderId="15" xfId="0" applyNumberFormat="1" applyFont="1" applyFill="1" applyBorder="1" applyAlignment="1">
      <alignment horizontal="center" vertical="center" wrapText="1"/>
    </xf>
    <xf numFmtId="2" fontId="19" fillId="0" borderId="12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2" fontId="20" fillId="26" borderId="11" xfId="0" applyNumberFormat="1" applyFont="1" applyFill="1" applyBorder="1" applyAlignment="1">
      <alignment horizontal="right" vertical="top"/>
    </xf>
    <xf numFmtId="0" fontId="20" fillId="25" borderId="0" xfId="0" applyFont="1" applyFill="1" applyAlignment="1">
      <alignment vertical="top"/>
    </xf>
    <xf numFmtId="0" fontId="26" fillId="25" borderId="16" xfId="0" applyFont="1" applyFill="1" applyBorder="1" applyAlignment="1">
      <alignment horizontal="center" vertical="top" wrapText="1"/>
    </xf>
    <xf numFmtId="0" fontId="26" fillId="25" borderId="17" xfId="0" applyFont="1" applyFill="1" applyBorder="1" applyAlignment="1">
      <alignment horizontal="center" vertical="top" wrapText="1"/>
    </xf>
    <xf numFmtId="0" fontId="26" fillId="25" borderId="13" xfId="0" applyFont="1" applyFill="1" applyBorder="1" applyAlignment="1">
      <alignment horizontal="center" vertical="top" wrapText="1"/>
    </xf>
    <xf numFmtId="4" fontId="26" fillId="25" borderId="11" xfId="0" applyNumberFormat="1" applyFont="1" applyFill="1" applyBorder="1" applyAlignment="1">
      <alignment horizontal="center" vertical="top"/>
    </xf>
    <xf numFmtId="2" fontId="20" fillId="0" borderId="11" xfId="0" applyNumberFormat="1" applyFont="1" applyFill="1" applyBorder="1" applyAlignment="1">
      <alignment horizontal="center" vertical="top"/>
    </xf>
    <xf numFmtId="2" fontId="20" fillId="0" borderId="0" xfId="0" applyNumberFormat="1" applyFont="1" applyFill="1" applyAlignment="1">
      <alignment horizontal="center" vertical="top"/>
    </xf>
    <xf numFmtId="0" fontId="20" fillId="0" borderId="0" xfId="0" applyFont="1" applyFill="1" applyAlignment="1">
      <alignment horizontal="center" vertical="top"/>
    </xf>
    <xf numFmtId="4" fontId="27" fillId="26" borderId="11" xfId="0" applyNumberFormat="1" applyFont="1" applyFill="1" applyBorder="1" applyAlignment="1">
      <alignment vertical="top"/>
    </xf>
    <xf numFmtId="2" fontId="24" fillId="24" borderId="11" xfId="0" applyNumberFormat="1" applyFont="1" applyFill="1" applyBorder="1" applyAlignment="1">
      <alignment horizontal="right" vertical="top"/>
    </xf>
    <xf numFmtId="2" fontId="23" fillId="24" borderId="11" xfId="0" applyNumberFormat="1" applyFont="1" applyFill="1" applyBorder="1" applyAlignment="1">
      <alignment horizontal="right" vertical="top"/>
    </xf>
    <xf numFmtId="49" fontId="27" fillId="25" borderId="11" xfId="0" applyNumberFormat="1" applyFont="1" applyFill="1" applyBorder="1" applyAlignment="1">
      <alignment horizontal="center" vertical="top"/>
    </xf>
    <xf numFmtId="4" fontId="27" fillId="26" borderId="11" xfId="0" applyNumberFormat="1" applyFont="1" applyFill="1" applyBorder="1" applyAlignment="1">
      <alignment vertical="top" wrapText="1"/>
    </xf>
    <xf numFmtId="166" fontId="24" fillId="24" borderId="11" xfId="0" applyNumberFormat="1" applyFont="1" applyFill="1" applyBorder="1" applyAlignment="1">
      <alignment horizontal="right" vertical="top" wrapText="1"/>
    </xf>
    <xf numFmtId="2" fontId="23" fillId="26" borderId="11" xfId="0" applyNumberFormat="1" applyFont="1" applyFill="1" applyBorder="1" applyAlignment="1">
      <alignment horizontal="right" vertical="top"/>
    </xf>
    <xf numFmtId="0" fontId="23" fillId="25" borderId="0" xfId="0" applyFont="1" applyFill="1" applyAlignment="1">
      <alignment vertical="top"/>
    </xf>
    <xf numFmtId="167" fontId="24" fillId="0" borderId="0" xfId="0" applyNumberFormat="1" applyFont="1" applyFill="1" applyAlignment="1">
      <alignment horizontal="center" vertical="top"/>
    </xf>
    <xf numFmtId="4" fontId="27" fillId="25" borderId="11" xfId="0" applyNumberFormat="1" applyFont="1" applyFill="1" applyBorder="1" applyAlignment="1">
      <alignment vertical="top"/>
    </xf>
    <xf numFmtId="2" fontId="24" fillId="0" borderId="11" xfId="0" applyNumberFormat="1" applyFont="1" applyFill="1" applyBorder="1" applyAlignment="1">
      <alignment horizontal="right" vertical="top"/>
    </xf>
    <xf numFmtId="49" fontId="27" fillId="26" borderId="11" xfId="0" applyNumberFormat="1" applyFont="1" applyFill="1" applyBorder="1" applyAlignment="1">
      <alignment horizontal="center" vertical="top" wrapText="1"/>
    </xf>
    <xf numFmtId="2" fontId="24" fillId="24" borderId="11" xfId="0" applyNumberFormat="1" applyFont="1" applyFill="1" applyBorder="1" applyAlignment="1">
      <alignment horizontal="right" vertical="top" wrapText="1"/>
    </xf>
    <xf numFmtId="165" fontId="20" fillId="25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1" fillId="25" borderId="14" xfId="0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164" fontId="21" fillId="25" borderId="18" xfId="0" applyNumberFormat="1" applyFont="1" applyFill="1" applyBorder="1" applyAlignment="1">
      <alignment horizontal="center" vertical="center" wrapText="1"/>
    </xf>
    <xf numFmtId="164" fontId="21" fillId="25" borderId="19" xfId="0" applyNumberFormat="1" applyFont="1" applyFill="1" applyBorder="1" applyAlignment="1">
      <alignment horizontal="center" vertical="center" wrapText="1"/>
    </xf>
    <xf numFmtId="164" fontId="21" fillId="25" borderId="20" xfId="0" applyNumberFormat="1" applyFont="1" applyFill="1" applyBorder="1" applyAlignment="1">
      <alignment horizontal="center" vertical="center" wrapText="1"/>
    </xf>
    <xf numFmtId="164" fontId="25" fillId="25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164" fontId="25" fillId="25" borderId="0" xfId="0" applyNumberFormat="1" applyFont="1" applyFill="1" applyBorder="1" applyAlignment="1">
      <alignment horizontal="center" wrapText="1"/>
    </xf>
    <xf numFmtId="165" fontId="26" fillId="25" borderId="21" xfId="0" applyNumberFormat="1" applyFont="1" applyFill="1" applyBorder="1" applyAlignment="1">
      <alignment horizontal="right" vertical="center" wrapText="1"/>
    </xf>
    <xf numFmtId="0" fontId="0" fillId="0" borderId="2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276"/>
  <sheetViews>
    <sheetView tabSelected="1" zoomScaleSheetLayoutView="100" zoomScalePageLayoutView="113" workbookViewId="0" topLeftCell="A40">
      <selection activeCell="P5" sqref="P5"/>
    </sheetView>
  </sheetViews>
  <sheetFormatPr defaultColWidth="9.00390625" defaultRowHeight="12.75"/>
  <cols>
    <col min="1" max="1" width="55.25390625" style="1" customWidth="1"/>
    <col min="2" max="3" width="4.75390625" style="2" customWidth="1"/>
    <col min="4" max="4" width="12.125" style="2" customWidth="1"/>
    <col min="5" max="5" width="5.75390625" style="2" customWidth="1"/>
    <col min="6" max="6" width="15.125" style="3" customWidth="1"/>
    <col min="7" max="8" width="0" style="4" hidden="1" customWidth="1"/>
    <col min="9" max="9" width="15.125" style="5" hidden="1" customWidth="1"/>
    <col min="10" max="10" width="9.125" style="5" hidden="1" customWidth="1"/>
    <col min="11" max="11" width="12.25390625" style="5" customWidth="1"/>
    <col min="12" max="16384" width="9.125" style="5" customWidth="1"/>
  </cols>
  <sheetData>
    <row r="1" spans="1:7" ht="51.75" customHeight="1" hidden="1">
      <c r="A1" s="29"/>
      <c r="B1" s="30"/>
      <c r="C1" s="31"/>
      <c r="D1" s="31"/>
      <c r="E1" s="31"/>
      <c r="F1" s="32"/>
      <c r="G1" s="6"/>
    </row>
    <row r="2" spans="1:11" ht="26.25" customHeight="1">
      <c r="A2" s="29"/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68.25" customHeight="1">
      <c r="A3" s="29"/>
      <c r="B3" s="97" t="s">
        <v>255</v>
      </c>
      <c r="C3" s="98"/>
      <c r="D3" s="98"/>
      <c r="E3" s="98"/>
      <c r="F3" s="98"/>
      <c r="G3" s="98"/>
      <c r="H3" s="98"/>
      <c r="I3" s="98"/>
      <c r="J3" s="98"/>
      <c r="K3" s="98"/>
    </row>
    <row r="4" spans="1:11" ht="46.5" customHeight="1">
      <c r="A4" s="90" t="s">
        <v>254</v>
      </c>
      <c r="B4" s="90"/>
      <c r="C4" s="90"/>
      <c r="D4" s="90"/>
      <c r="E4" s="90"/>
      <c r="F4" s="90"/>
      <c r="G4" s="91"/>
      <c r="H4" s="91"/>
      <c r="I4" s="91"/>
      <c r="J4" s="91"/>
      <c r="K4" s="91"/>
    </row>
    <row r="5" spans="1:11" ht="13.5" customHeight="1">
      <c r="A5" s="100" t="s">
        <v>0</v>
      </c>
      <c r="B5" s="100"/>
      <c r="C5" s="100"/>
      <c r="D5" s="100"/>
      <c r="E5" s="100"/>
      <c r="F5" s="100"/>
      <c r="G5" s="101"/>
      <c r="H5" s="101"/>
      <c r="I5" s="101"/>
      <c r="J5" s="101"/>
      <c r="K5" s="101"/>
    </row>
    <row r="6" spans="1:11" s="7" customFormat="1" ht="32.25" customHeight="1">
      <c r="A6" s="92" t="s">
        <v>1</v>
      </c>
      <c r="B6" s="92" t="s">
        <v>2</v>
      </c>
      <c r="C6" s="92"/>
      <c r="D6" s="92"/>
      <c r="E6" s="92"/>
      <c r="F6" s="94" t="s">
        <v>210</v>
      </c>
      <c r="G6" s="95"/>
      <c r="H6" s="95"/>
      <c r="I6" s="95"/>
      <c r="J6" s="95"/>
      <c r="K6" s="96"/>
    </row>
    <row r="7" spans="1:11" s="8" customFormat="1" ht="69.75" customHeight="1">
      <c r="A7" s="93"/>
      <c r="B7" s="35" t="s">
        <v>3</v>
      </c>
      <c r="C7" s="35" t="s">
        <v>4</v>
      </c>
      <c r="D7" s="35" t="s">
        <v>5</v>
      </c>
      <c r="E7" s="35" t="s">
        <v>6</v>
      </c>
      <c r="F7" s="64" t="s">
        <v>250</v>
      </c>
      <c r="G7" s="65"/>
      <c r="H7" s="66"/>
      <c r="K7" s="67" t="s">
        <v>251</v>
      </c>
    </row>
    <row r="8" spans="1:11" s="10" customFormat="1" ht="15.75">
      <c r="A8" s="49" t="s">
        <v>7</v>
      </c>
      <c r="B8" s="50" t="s">
        <v>8</v>
      </c>
      <c r="C8" s="50" t="s">
        <v>9</v>
      </c>
      <c r="D8" s="50"/>
      <c r="E8" s="50"/>
      <c r="F8" s="51">
        <f>F9+F13+F17+F27+F38+F42</f>
        <v>36346.96</v>
      </c>
      <c r="G8" s="33"/>
      <c r="H8" s="9"/>
      <c r="K8" s="51">
        <f>K9+K13+K17+K27+K38+K42</f>
        <v>38036.8</v>
      </c>
    </row>
    <row r="9" spans="1:231" s="10" customFormat="1" ht="25.5">
      <c r="A9" s="52" t="s">
        <v>10</v>
      </c>
      <c r="B9" s="50" t="s">
        <v>8</v>
      </c>
      <c r="C9" s="50" t="s">
        <v>11</v>
      </c>
      <c r="D9" s="50"/>
      <c r="E9" s="50"/>
      <c r="F9" s="62">
        <f>F10</f>
        <v>1573.7</v>
      </c>
      <c r="G9" s="34"/>
      <c r="H9" s="11"/>
      <c r="J9" s="25"/>
      <c r="K9" s="62">
        <f>K10</f>
        <v>1573.7</v>
      </c>
      <c r="HW9" s="10">
        <f>SUM(B9:HV9)</f>
        <v>3147.4</v>
      </c>
    </row>
    <row r="10" spans="1:11" s="13" customFormat="1" ht="25.5">
      <c r="A10" s="53" t="s">
        <v>12</v>
      </c>
      <c r="B10" s="54" t="s">
        <v>8</v>
      </c>
      <c r="C10" s="54" t="s">
        <v>11</v>
      </c>
      <c r="D10" s="54" t="s">
        <v>13</v>
      </c>
      <c r="E10" s="54"/>
      <c r="F10" s="55">
        <f>F11</f>
        <v>1573.7</v>
      </c>
      <c r="G10" s="12"/>
      <c r="H10" s="12"/>
      <c r="K10" s="55">
        <f>K11</f>
        <v>1573.7</v>
      </c>
    </row>
    <row r="11" spans="1:11" s="13" customFormat="1" ht="15.75">
      <c r="A11" s="36" t="s">
        <v>14</v>
      </c>
      <c r="B11" s="37" t="s">
        <v>8</v>
      </c>
      <c r="C11" s="37" t="s">
        <v>11</v>
      </c>
      <c r="D11" s="37" t="s">
        <v>15</v>
      </c>
      <c r="E11" s="37"/>
      <c r="F11" s="43">
        <f>F12</f>
        <v>1573.7</v>
      </c>
      <c r="G11" s="12"/>
      <c r="H11" s="12"/>
      <c r="K11" s="43">
        <f>K12</f>
        <v>1573.7</v>
      </c>
    </row>
    <row r="12" spans="1:11" s="13" customFormat="1" ht="51">
      <c r="A12" s="47" t="s">
        <v>197</v>
      </c>
      <c r="B12" s="48" t="s">
        <v>8</v>
      </c>
      <c r="C12" s="48" t="s">
        <v>11</v>
      </c>
      <c r="D12" s="48" t="s">
        <v>15</v>
      </c>
      <c r="E12" s="48" t="s">
        <v>186</v>
      </c>
      <c r="F12" s="77">
        <v>1573.7</v>
      </c>
      <c r="G12" s="78"/>
      <c r="H12" s="78"/>
      <c r="I12" s="17"/>
      <c r="J12" s="17"/>
      <c r="K12" s="77">
        <v>1573.7</v>
      </c>
    </row>
    <row r="13" spans="1:11" s="10" customFormat="1" ht="38.25">
      <c r="A13" s="38" t="s">
        <v>16</v>
      </c>
      <c r="B13" s="39" t="s">
        <v>8</v>
      </c>
      <c r="C13" s="39" t="s">
        <v>17</v>
      </c>
      <c r="D13" s="39"/>
      <c r="E13" s="39"/>
      <c r="F13" s="44">
        <f>F14</f>
        <v>758.73</v>
      </c>
      <c r="G13" s="11"/>
      <c r="H13" s="11"/>
      <c r="K13" s="44">
        <f>K14</f>
        <v>758.73</v>
      </c>
    </row>
    <row r="14" spans="1:11" s="13" customFormat="1" ht="25.5">
      <c r="A14" s="38" t="s">
        <v>12</v>
      </c>
      <c r="B14" s="39" t="s">
        <v>8</v>
      </c>
      <c r="C14" s="39" t="s">
        <v>17</v>
      </c>
      <c r="D14" s="39" t="s">
        <v>13</v>
      </c>
      <c r="E14" s="39"/>
      <c r="F14" s="44">
        <f>F15</f>
        <v>758.73</v>
      </c>
      <c r="G14" s="12"/>
      <c r="H14" s="12"/>
      <c r="K14" s="44">
        <f>K15</f>
        <v>758.73</v>
      </c>
    </row>
    <row r="15" spans="1:11" s="13" customFormat="1" ht="15.75">
      <c r="A15" s="36" t="s">
        <v>18</v>
      </c>
      <c r="B15" s="37" t="s">
        <v>8</v>
      </c>
      <c r="C15" s="37" t="s">
        <v>17</v>
      </c>
      <c r="D15" s="37" t="s">
        <v>19</v>
      </c>
      <c r="E15" s="37"/>
      <c r="F15" s="43">
        <f>F16</f>
        <v>758.73</v>
      </c>
      <c r="G15" s="12"/>
      <c r="H15" s="12"/>
      <c r="K15" s="43">
        <f>K16</f>
        <v>758.73</v>
      </c>
    </row>
    <row r="16" spans="1:11" s="13" customFormat="1" ht="51">
      <c r="A16" s="47" t="s">
        <v>197</v>
      </c>
      <c r="B16" s="48" t="s">
        <v>8</v>
      </c>
      <c r="C16" s="48" t="s">
        <v>17</v>
      </c>
      <c r="D16" s="48" t="s">
        <v>19</v>
      </c>
      <c r="E16" s="48" t="s">
        <v>186</v>
      </c>
      <c r="F16" s="77">
        <v>758.73</v>
      </c>
      <c r="G16" s="78"/>
      <c r="H16" s="78"/>
      <c r="I16" s="17"/>
      <c r="J16" s="17"/>
      <c r="K16" s="77">
        <v>758.73</v>
      </c>
    </row>
    <row r="17" spans="1:11" s="10" customFormat="1" ht="41.25" customHeight="1">
      <c r="A17" s="38" t="s">
        <v>20</v>
      </c>
      <c r="B17" s="39" t="s">
        <v>8</v>
      </c>
      <c r="C17" s="39" t="s">
        <v>21</v>
      </c>
      <c r="D17" s="39"/>
      <c r="E17" s="39"/>
      <c r="F17" s="44">
        <f>F18</f>
        <v>21463.44</v>
      </c>
      <c r="G17" s="11"/>
      <c r="H17" s="11"/>
      <c r="K17" s="44">
        <f>K18</f>
        <v>23263.44</v>
      </c>
    </row>
    <row r="18" spans="1:11" s="13" customFormat="1" ht="25.5">
      <c r="A18" s="38" t="s">
        <v>12</v>
      </c>
      <c r="B18" s="39" t="s">
        <v>8</v>
      </c>
      <c r="C18" s="39" t="s">
        <v>21</v>
      </c>
      <c r="D18" s="39" t="s">
        <v>13</v>
      </c>
      <c r="E18" s="39"/>
      <c r="F18" s="44">
        <f>F19+F25+F22</f>
        <v>21463.44</v>
      </c>
      <c r="G18" s="12"/>
      <c r="H18" s="12"/>
      <c r="K18" s="44">
        <f>K19+K25+K22</f>
        <v>23263.44</v>
      </c>
    </row>
    <row r="19" spans="1:11" s="13" customFormat="1" ht="15" customHeight="1">
      <c r="A19" s="38" t="s">
        <v>18</v>
      </c>
      <c r="B19" s="39" t="s">
        <v>8</v>
      </c>
      <c r="C19" s="39" t="s">
        <v>21</v>
      </c>
      <c r="D19" s="39" t="s">
        <v>22</v>
      </c>
      <c r="E19" s="39"/>
      <c r="F19" s="44">
        <f>F21+F20</f>
        <v>16569.66</v>
      </c>
      <c r="G19" s="11"/>
      <c r="H19" s="11"/>
      <c r="K19" s="44">
        <f>K21+K20</f>
        <v>18369.66</v>
      </c>
    </row>
    <row r="20" spans="1:11" s="13" customFormat="1" ht="51">
      <c r="A20" s="47" t="s">
        <v>197</v>
      </c>
      <c r="B20" s="48" t="s">
        <v>8</v>
      </c>
      <c r="C20" s="48" t="s">
        <v>21</v>
      </c>
      <c r="D20" s="48" t="s">
        <v>22</v>
      </c>
      <c r="E20" s="48" t="s">
        <v>186</v>
      </c>
      <c r="F20" s="77">
        <v>15210.43</v>
      </c>
      <c r="G20" s="79"/>
      <c r="H20" s="79"/>
      <c r="I20" s="17"/>
      <c r="J20" s="17"/>
      <c r="K20" s="77">
        <v>15210.43</v>
      </c>
    </row>
    <row r="21" spans="1:11" s="13" customFormat="1" ht="25.5">
      <c r="A21" s="47" t="s">
        <v>198</v>
      </c>
      <c r="B21" s="48" t="s">
        <v>8</v>
      </c>
      <c r="C21" s="48" t="s">
        <v>21</v>
      </c>
      <c r="D21" s="48" t="s">
        <v>22</v>
      </c>
      <c r="E21" s="48" t="s">
        <v>187</v>
      </c>
      <c r="F21" s="77">
        <f>6559.17-200-4999.94</f>
        <v>1359.2300000000005</v>
      </c>
      <c r="G21" s="78"/>
      <c r="H21" s="78"/>
      <c r="I21" s="17"/>
      <c r="J21" s="17"/>
      <c r="K21" s="77">
        <f>6559.17-200-3199.94</f>
        <v>3159.23</v>
      </c>
    </row>
    <row r="22" spans="1:11" s="13" customFormat="1" ht="16.5" customHeight="1">
      <c r="A22" s="38" t="s">
        <v>18</v>
      </c>
      <c r="B22" s="39" t="s">
        <v>8</v>
      </c>
      <c r="C22" s="39" t="s">
        <v>21</v>
      </c>
      <c r="D22" s="39" t="s">
        <v>23</v>
      </c>
      <c r="E22" s="39"/>
      <c r="F22" s="44">
        <f>F24+F23</f>
        <v>3671.78</v>
      </c>
      <c r="G22" s="11"/>
      <c r="H22" s="11"/>
      <c r="K22" s="44">
        <f>K24+K23</f>
        <v>3671.78</v>
      </c>
    </row>
    <row r="23" spans="1:11" s="13" customFormat="1" ht="51">
      <c r="A23" s="47" t="s">
        <v>197</v>
      </c>
      <c r="B23" s="48" t="s">
        <v>8</v>
      </c>
      <c r="C23" s="48" t="s">
        <v>21</v>
      </c>
      <c r="D23" s="48" t="s">
        <v>23</v>
      </c>
      <c r="E23" s="48" t="s">
        <v>186</v>
      </c>
      <c r="F23" s="77">
        <v>3128.67</v>
      </c>
      <c r="G23" s="78"/>
      <c r="H23" s="78"/>
      <c r="I23" s="17"/>
      <c r="J23" s="17"/>
      <c r="K23" s="77">
        <v>3128.67</v>
      </c>
    </row>
    <row r="24" spans="1:11" s="13" customFormat="1" ht="25.5">
      <c r="A24" s="47" t="s">
        <v>198</v>
      </c>
      <c r="B24" s="48" t="s">
        <v>8</v>
      </c>
      <c r="C24" s="48" t="s">
        <v>21</v>
      </c>
      <c r="D24" s="48" t="s">
        <v>23</v>
      </c>
      <c r="E24" s="48" t="s">
        <v>187</v>
      </c>
      <c r="F24" s="77">
        <v>543.11</v>
      </c>
      <c r="G24" s="78"/>
      <c r="H24" s="78"/>
      <c r="I24" s="17"/>
      <c r="J24" s="17"/>
      <c r="K24" s="77">
        <v>543.11</v>
      </c>
    </row>
    <row r="25" spans="1:11" s="13" customFormat="1" ht="28.5" customHeight="1">
      <c r="A25" s="38" t="s">
        <v>24</v>
      </c>
      <c r="B25" s="56" t="s">
        <v>8</v>
      </c>
      <c r="C25" s="39" t="s">
        <v>21</v>
      </c>
      <c r="D25" s="39" t="s">
        <v>25</v>
      </c>
      <c r="E25" s="39"/>
      <c r="F25" s="57">
        <f>F26</f>
        <v>1222</v>
      </c>
      <c r="G25" s="14"/>
      <c r="H25" s="14"/>
      <c r="K25" s="57">
        <f>K26</f>
        <v>1222</v>
      </c>
    </row>
    <row r="26" spans="1:11" s="13" customFormat="1" ht="51">
      <c r="A26" s="47" t="s">
        <v>197</v>
      </c>
      <c r="B26" s="80" t="s">
        <v>8</v>
      </c>
      <c r="C26" s="48" t="s">
        <v>21</v>
      </c>
      <c r="D26" s="48" t="s">
        <v>25</v>
      </c>
      <c r="E26" s="48" t="s">
        <v>186</v>
      </c>
      <c r="F26" s="81">
        <v>1222</v>
      </c>
      <c r="G26" s="82"/>
      <c r="H26" s="82"/>
      <c r="I26" s="17"/>
      <c r="J26" s="17"/>
      <c r="K26" s="81">
        <v>1222</v>
      </c>
    </row>
    <row r="27" spans="1:11" s="10" customFormat="1" ht="27" customHeight="1">
      <c r="A27" s="38" t="s">
        <v>171</v>
      </c>
      <c r="B27" s="39" t="s">
        <v>8</v>
      </c>
      <c r="C27" s="39" t="s">
        <v>26</v>
      </c>
      <c r="D27" s="39"/>
      <c r="E27" s="39"/>
      <c r="F27" s="44">
        <f>F28+F33</f>
        <v>9417.59</v>
      </c>
      <c r="G27" s="11"/>
      <c r="H27" s="11"/>
      <c r="K27" s="44">
        <f>K28+K33</f>
        <v>9306.43</v>
      </c>
    </row>
    <row r="28" spans="1:11" s="13" customFormat="1" ht="30.75" customHeight="1">
      <c r="A28" s="36" t="s">
        <v>12</v>
      </c>
      <c r="B28" s="37" t="s">
        <v>8</v>
      </c>
      <c r="C28" s="37" t="s">
        <v>26</v>
      </c>
      <c r="D28" s="37" t="s">
        <v>13</v>
      </c>
      <c r="E28" s="37"/>
      <c r="F28" s="43">
        <f>F29+F31+F36</f>
        <v>8447.99</v>
      </c>
      <c r="G28" s="12"/>
      <c r="H28" s="12"/>
      <c r="I28" s="24"/>
      <c r="K28" s="43">
        <f>K29+K31+K36</f>
        <v>8336.83</v>
      </c>
    </row>
    <row r="29" spans="1:11" s="13" customFormat="1" ht="15.75">
      <c r="A29" s="38" t="s">
        <v>18</v>
      </c>
      <c r="B29" s="39" t="s">
        <v>8</v>
      </c>
      <c r="C29" s="39" t="s">
        <v>26</v>
      </c>
      <c r="D29" s="39" t="s">
        <v>27</v>
      </c>
      <c r="E29" s="39"/>
      <c r="F29" s="44">
        <f>F30</f>
        <v>4874.69</v>
      </c>
      <c r="G29" s="11"/>
      <c r="H29" s="11"/>
      <c r="K29" s="44">
        <f>K30</f>
        <v>4763.53</v>
      </c>
    </row>
    <row r="30" spans="1:11" s="13" customFormat="1" ht="25.5">
      <c r="A30" s="47" t="s">
        <v>198</v>
      </c>
      <c r="B30" s="48" t="s">
        <v>8</v>
      </c>
      <c r="C30" s="48" t="s">
        <v>26</v>
      </c>
      <c r="D30" s="48" t="s">
        <v>27</v>
      </c>
      <c r="E30" s="48" t="s">
        <v>187</v>
      </c>
      <c r="F30" s="77">
        <f>7473.4-1000+75.17-1673.88</f>
        <v>4874.69</v>
      </c>
      <c r="G30" s="78"/>
      <c r="H30" s="78"/>
      <c r="I30" s="17"/>
      <c r="J30" s="17"/>
      <c r="K30" s="77">
        <f>7473.4-1000+213-1922.87</f>
        <v>4763.53</v>
      </c>
    </row>
    <row r="31" spans="1:11" s="13" customFormat="1" ht="25.5">
      <c r="A31" s="38" t="s">
        <v>211</v>
      </c>
      <c r="B31" s="39" t="s">
        <v>8</v>
      </c>
      <c r="C31" s="39" t="s">
        <v>26</v>
      </c>
      <c r="D31" s="39" t="s">
        <v>28</v>
      </c>
      <c r="E31" s="39"/>
      <c r="F31" s="44">
        <f>F32</f>
        <v>3563.3</v>
      </c>
      <c r="G31" s="11"/>
      <c r="H31" s="11"/>
      <c r="K31" s="44">
        <f>K32</f>
        <v>3563.3</v>
      </c>
    </row>
    <row r="32" spans="1:11" s="13" customFormat="1" ht="51">
      <c r="A32" s="47" t="s">
        <v>197</v>
      </c>
      <c r="B32" s="48" t="s">
        <v>8</v>
      </c>
      <c r="C32" s="48" t="s">
        <v>26</v>
      </c>
      <c r="D32" s="48" t="s">
        <v>28</v>
      </c>
      <c r="E32" s="48" t="s">
        <v>186</v>
      </c>
      <c r="F32" s="77">
        <v>3563.3</v>
      </c>
      <c r="G32" s="78"/>
      <c r="H32" s="78"/>
      <c r="I32" s="17"/>
      <c r="J32" s="17"/>
      <c r="K32" s="77">
        <v>3563.3</v>
      </c>
    </row>
    <row r="33" spans="1:11" s="13" customFormat="1" ht="38.25">
      <c r="A33" s="38" t="s">
        <v>173</v>
      </c>
      <c r="B33" s="39" t="s">
        <v>8</v>
      </c>
      <c r="C33" s="39" t="s">
        <v>26</v>
      </c>
      <c r="D33" s="39" t="s">
        <v>188</v>
      </c>
      <c r="E33" s="39"/>
      <c r="F33" s="44">
        <f>F34+F35</f>
        <v>969.6</v>
      </c>
      <c r="G33" s="11"/>
      <c r="H33" s="11"/>
      <c r="K33" s="44">
        <f>K34+K35</f>
        <v>969.6</v>
      </c>
    </row>
    <row r="34" spans="1:11" s="13" customFormat="1" ht="51">
      <c r="A34" s="47" t="s">
        <v>197</v>
      </c>
      <c r="B34" s="48" t="s">
        <v>8</v>
      </c>
      <c r="C34" s="48" t="s">
        <v>26</v>
      </c>
      <c r="D34" s="48" t="s">
        <v>188</v>
      </c>
      <c r="E34" s="48" t="s">
        <v>186</v>
      </c>
      <c r="F34" s="77">
        <v>908.65</v>
      </c>
      <c r="G34" s="78"/>
      <c r="H34" s="78"/>
      <c r="I34" s="17"/>
      <c r="J34" s="17"/>
      <c r="K34" s="77">
        <v>908.65</v>
      </c>
    </row>
    <row r="35" spans="1:11" s="13" customFormat="1" ht="25.5">
      <c r="A35" s="47" t="s">
        <v>198</v>
      </c>
      <c r="B35" s="48" t="s">
        <v>8</v>
      </c>
      <c r="C35" s="48" t="s">
        <v>26</v>
      </c>
      <c r="D35" s="48" t="s">
        <v>188</v>
      </c>
      <c r="E35" s="48" t="s">
        <v>187</v>
      </c>
      <c r="F35" s="77">
        <v>60.95</v>
      </c>
      <c r="G35" s="78"/>
      <c r="H35" s="78"/>
      <c r="I35" s="17"/>
      <c r="J35" s="17"/>
      <c r="K35" s="77">
        <v>60.95</v>
      </c>
    </row>
    <row r="36" spans="1:11" s="13" customFormat="1" ht="25.5">
      <c r="A36" s="38" t="s">
        <v>29</v>
      </c>
      <c r="B36" s="39" t="s">
        <v>8</v>
      </c>
      <c r="C36" s="39" t="s">
        <v>26</v>
      </c>
      <c r="D36" s="39" t="s">
        <v>30</v>
      </c>
      <c r="E36" s="39"/>
      <c r="F36" s="44">
        <f>F37</f>
        <v>10</v>
      </c>
      <c r="G36" s="11"/>
      <c r="H36" s="11"/>
      <c r="K36" s="44">
        <f>K37</f>
        <v>10</v>
      </c>
    </row>
    <row r="37" spans="1:11" s="13" customFormat="1" ht="15.75">
      <c r="A37" s="47" t="s">
        <v>199</v>
      </c>
      <c r="B37" s="48" t="s">
        <v>8</v>
      </c>
      <c r="C37" s="48" t="s">
        <v>26</v>
      </c>
      <c r="D37" s="48" t="s">
        <v>30</v>
      </c>
      <c r="E37" s="48" t="s">
        <v>189</v>
      </c>
      <c r="F37" s="77">
        <v>10</v>
      </c>
      <c r="G37" s="78"/>
      <c r="H37" s="78"/>
      <c r="I37" s="17"/>
      <c r="J37" s="17"/>
      <c r="K37" s="77">
        <v>10</v>
      </c>
    </row>
    <row r="38" spans="1:11" s="10" customFormat="1" ht="15.75">
      <c r="A38" s="38" t="s">
        <v>31</v>
      </c>
      <c r="B38" s="39" t="s">
        <v>8</v>
      </c>
      <c r="C38" s="39" t="s">
        <v>32</v>
      </c>
      <c r="D38" s="39"/>
      <c r="E38" s="39"/>
      <c r="F38" s="44">
        <f>F39</f>
        <v>2000</v>
      </c>
      <c r="G38" s="11"/>
      <c r="H38" s="11"/>
      <c r="K38" s="44">
        <f>K39</f>
        <v>2000</v>
      </c>
    </row>
    <row r="39" spans="1:11" s="13" customFormat="1" ht="15.75">
      <c r="A39" s="36" t="s">
        <v>212</v>
      </c>
      <c r="B39" s="37" t="s">
        <v>8</v>
      </c>
      <c r="C39" s="37" t="s">
        <v>32</v>
      </c>
      <c r="D39" s="37" t="s">
        <v>33</v>
      </c>
      <c r="E39" s="37"/>
      <c r="F39" s="43">
        <f>F40</f>
        <v>2000</v>
      </c>
      <c r="G39" s="12"/>
      <c r="H39" s="12"/>
      <c r="K39" s="43">
        <f>K40</f>
        <v>2000</v>
      </c>
    </row>
    <row r="40" spans="1:11" s="13" customFormat="1" ht="15.75">
      <c r="A40" s="36" t="s">
        <v>34</v>
      </c>
      <c r="B40" s="37" t="s">
        <v>8</v>
      </c>
      <c r="C40" s="37" t="s">
        <v>32</v>
      </c>
      <c r="D40" s="37" t="s">
        <v>35</v>
      </c>
      <c r="E40" s="37"/>
      <c r="F40" s="43">
        <f>F41</f>
        <v>2000</v>
      </c>
      <c r="G40" s="12"/>
      <c r="H40" s="12"/>
      <c r="K40" s="43">
        <f>K41</f>
        <v>2000</v>
      </c>
    </row>
    <row r="41" spans="1:11" s="13" customFormat="1" ht="15.75">
      <c r="A41" s="47" t="s">
        <v>199</v>
      </c>
      <c r="B41" s="48" t="s">
        <v>8</v>
      </c>
      <c r="C41" s="48" t="s">
        <v>32</v>
      </c>
      <c r="D41" s="48" t="s">
        <v>35</v>
      </c>
      <c r="E41" s="48" t="s">
        <v>189</v>
      </c>
      <c r="F41" s="77">
        <v>2000</v>
      </c>
      <c r="G41" s="78"/>
      <c r="H41" s="78"/>
      <c r="I41" s="17"/>
      <c r="J41" s="17"/>
      <c r="K41" s="77">
        <v>2000</v>
      </c>
    </row>
    <row r="42" spans="1:11" s="10" customFormat="1" ht="15.75">
      <c r="A42" s="38" t="s">
        <v>36</v>
      </c>
      <c r="B42" s="39" t="s">
        <v>8</v>
      </c>
      <c r="C42" s="39" t="s">
        <v>37</v>
      </c>
      <c r="D42" s="39"/>
      <c r="E42" s="39"/>
      <c r="F42" s="44">
        <f>F45+F54+F43</f>
        <v>1133.5</v>
      </c>
      <c r="G42" s="11"/>
      <c r="H42" s="11"/>
      <c r="K42" s="44">
        <f>K45+K54+K43</f>
        <v>1134.5</v>
      </c>
    </row>
    <row r="43" spans="1:11" s="10" customFormat="1" ht="38.25">
      <c r="A43" s="38" t="s">
        <v>253</v>
      </c>
      <c r="B43" s="39" t="s">
        <v>8</v>
      </c>
      <c r="C43" s="39" t="s">
        <v>37</v>
      </c>
      <c r="D43" s="39" t="s">
        <v>252</v>
      </c>
      <c r="E43" s="39"/>
      <c r="F43" s="44">
        <f>F44</f>
        <v>0</v>
      </c>
      <c r="G43" s="11"/>
      <c r="H43" s="11"/>
      <c r="K43" s="44">
        <f>K44</f>
        <v>1</v>
      </c>
    </row>
    <row r="44" spans="1:11" s="10" customFormat="1" ht="25.5">
      <c r="A44" s="47" t="s">
        <v>198</v>
      </c>
      <c r="B44" s="48" t="s">
        <v>8</v>
      </c>
      <c r="C44" s="48" t="s">
        <v>37</v>
      </c>
      <c r="D44" s="48" t="s">
        <v>252</v>
      </c>
      <c r="E44" s="48" t="s">
        <v>187</v>
      </c>
      <c r="F44" s="77">
        <v>0</v>
      </c>
      <c r="G44" s="78"/>
      <c r="H44" s="78"/>
      <c r="I44" s="17"/>
      <c r="J44" s="17"/>
      <c r="K44" s="77">
        <v>1</v>
      </c>
    </row>
    <row r="45" spans="1:11" s="10" customFormat="1" ht="25.5">
      <c r="A45" s="38" t="s">
        <v>12</v>
      </c>
      <c r="B45" s="39" t="s">
        <v>8</v>
      </c>
      <c r="C45" s="39" t="s">
        <v>37</v>
      </c>
      <c r="D45" s="39" t="s">
        <v>19</v>
      </c>
      <c r="E45" s="39"/>
      <c r="F45" s="44">
        <f>+F46+F49+F52</f>
        <v>418.5</v>
      </c>
      <c r="G45" s="68"/>
      <c r="H45" s="68"/>
      <c r="I45" s="69"/>
      <c r="J45" s="69"/>
      <c r="K45" s="44">
        <f>+K46+K49+K52</f>
        <v>418.5</v>
      </c>
    </row>
    <row r="46" spans="1:11" s="10" customFormat="1" ht="25.5">
      <c r="A46" s="38" t="s">
        <v>172</v>
      </c>
      <c r="B46" s="39" t="s">
        <v>8</v>
      </c>
      <c r="C46" s="39" t="s">
        <v>37</v>
      </c>
      <c r="D46" s="39" t="s">
        <v>41</v>
      </c>
      <c r="E46" s="39"/>
      <c r="F46" s="44">
        <f>F47+F48</f>
        <v>314</v>
      </c>
      <c r="G46" s="68"/>
      <c r="H46" s="68"/>
      <c r="I46" s="69"/>
      <c r="J46" s="69"/>
      <c r="K46" s="44">
        <f>K47+K48</f>
        <v>314</v>
      </c>
    </row>
    <row r="47" spans="1:11" s="10" customFormat="1" ht="51">
      <c r="A47" s="47" t="s">
        <v>197</v>
      </c>
      <c r="B47" s="48" t="s">
        <v>8</v>
      </c>
      <c r="C47" s="48" t="s">
        <v>37</v>
      </c>
      <c r="D47" s="48" t="s">
        <v>41</v>
      </c>
      <c r="E47" s="48" t="s">
        <v>186</v>
      </c>
      <c r="F47" s="77">
        <v>291.35</v>
      </c>
      <c r="G47" s="83"/>
      <c r="H47" s="83"/>
      <c r="I47" s="84"/>
      <c r="J47" s="84"/>
      <c r="K47" s="77">
        <v>291.35</v>
      </c>
    </row>
    <row r="48" spans="1:11" s="10" customFormat="1" ht="25.5">
      <c r="A48" s="47" t="s">
        <v>198</v>
      </c>
      <c r="B48" s="48" t="s">
        <v>8</v>
      </c>
      <c r="C48" s="48" t="s">
        <v>37</v>
      </c>
      <c r="D48" s="48" t="s">
        <v>41</v>
      </c>
      <c r="E48" s="48" t="s">
        <v>187</v>
      </c>
      <c r="F48" s="77">
        <v>22.65</v>
      </c>
      <c r="G48" s="83"/>
      <c r="H48" s="83"/>
      <c r="I48" s="84"/>
      <c r="J48" s="84"/>
      <c r="K48" s="77">
        <v>22.65</v>
      </c>
    </row>
    <row r="49" spans="1:11" s="13" customFormat="1" ht="38.25">
      <c r="A49" s="38" t="s">
        <v>151</v>
      </c>
      <c r="B49" s="39" t="s">
        <v>8</v>
      </c>
      <c r="C49" s="39" t="s">
        <v>37</v>
      </c>
      <c r="D49" s="39" t="s">
        <v>38</v>
      </c>
      <c r="E49" s="39"/>
      <c r="F49" s="57">
        <f>F50+F51</f>
        <v>93.80000000000001</v>
      </c>
      <c r="G49" s="11"/>
      <c r="H49" s="11"/>
      <c r="K49" s="57">
        <f>K50+K51</f>
        <v>93.80000000000001</v>
      </c>
    </row>
    <row r="50" spans="1:11" s="13" customFormat="1" ht="51">
      <c r="A50" s="47" t="s">
        <v>197</v>
      </c>
      <c r="B50" s="48" t="s">
        <v>8</v>
      </c>
      <c r="C50" s="48" t="s">
        <v>37</v>
      </c>
      <c r="D50" s="48" t="s">
        <v>38</v>
      </c>
      <c r="E50" s="48" t="s">
        <v>186</v>
      </c>
      <c r="F50" s="81">
        <v>88.4</v>
      </c>
      <c r="G50" s="79"/>
      <c r="H50" s="79"/>
      <c r="I50" s="17"/>
      <c r="J50" s="17"/>
      <c r="K50" s="81">
        <v>88.4</v>
      </c>
    </row>
    <row r="51" spans="1:11" s="13" customFormat="1" ht="25.5">
      <c r="A51" s="47" t="s">
        <v>198</v>
      </c>
      <c r="B51" s="48" t="s">
        <v>8</v>
      </c>
      <c r="C51" s="48" t="s">
        <v>37</v>
      </c>
      <c r="D51" s="48" t="s">
        <v>38</v>
      </c>
      <c r="E51" s="48" t="s">
        <v>187</v>
      </c>
      <c r="F51" s="81">
        <v>5.4</v>
      </c>
      <c r="G51" s="79"/>
      <c r="H51" s="79"/>
      <c r="I51" s="17"/>
      <c r="J51" s="17"/>
      <c r="K51" s="81">
        <v>5.4</v>
      </c>
    </row>
    <row r="52" spans="1:11" s="13" customFormat="1" ht="15.75">
      <c r="A52" s="38" t="s">
        <v>39</v>
      </c>
      <c r="B52" s="39" t="s">
        <v>8</v>
      </c>
      <c r="C52" s="39" t="s">
        <v>37</v>
      </c>
      <c r="D52" s="39" t="s">
        <v>40</v>
      </c>
      <c r="E52" s="39"/>
      <c r="F52" s="57">
        <f>F53</f>
        <v>10.7</v>
      </c>
      <c r="G52" s="11"/>
      <c r="H52" s="11"/>
      <c r="K52" s="57">
        <f>K53</f>
        <v>10.7</v>
      </c>
    </row>
    <row r="53" spans="1:11" s="13" customFormat="1" ht="25.5">
      <c r="A53" s="47" t="s">
        <v>198</v>
      </c>
      <c r="B53" s="48" t="s">
        <v>8</v>
      </c>
      <c r="C53" s="48" t="s">
        <v>37</v>
      </c>
      <c r="D53" s="48" t="s">
        <v>40</v>
      </c>
      <c r="E53" s="48" t="s">
        <v>187</v>
      </c>
      <c r="F53" s="81">
        <v>10.7</v>
      </c>
      <c r="G53" s="79"/>
      <c r="H53" s="79"/>
      <c r="I53" s="17"/>
      <c r="J53" s="17"/>
      <c r="K53" s="81">
        <v>10.7</v>
      </c>
    </row>
    <row r="54" spans="1:11" s="13" customFormat="1" ht="25.5">
      <c r="A54" s="38" t="s">
        <v>29</v>
      </c>
      <c r="B54" s="39" t="s">
        <v>8</v>
      </c>
      <c r="C54" s="39" t="s">
        <v>37</v>
      </c>
      <c r="D54" s="39" t="s">
        <v>30</v>
      </c>
      <c r="E54" s="39"/>
      <c r="F54" s="44">
        <f>F55</f>
        <v>715</v>
      </c>
      <c r="G54" s="11"/>
      <c r="H54" s="11"/>
      <c r="K54" s="44">
        <f>K55</f>
        <v>715</v>
      </c>
    </row>
    <row r="55" spans="1:11" s="13" customFormat="1" ht="15.75">
      <c r="A55" s="47" t="s">
        <v>199</v>
      </c>
      <c r="B55" s="48" t="s">
        <v>8</v>
      </c>
      <c r="C55" s="48" t="s">
        <v>37</v>
      </c>
      <c r="D55" s="48" t="s">
        <v>30</v>
      </c>
      <c r="E55" s="48" t="s">
        <v>189</v>
      </c>
      <c r="F55" s="77">
        <v>715</v>
      </c>
      <c r="G55" s="79"/>
      <c r="H55" s="79"/>
      <c r="I55" s="17"/>
      <c r="J55" s="17"/>
      <c r="K55" s="77">
        <v>715</v>
      </c>
    </row>
    <row r="56" spans="1:11" s="10" customFormat="1" ht="15.75">
      <c r="A56" s="40" t="s">
        <v>42</v>
      </c>
      <c r="B56" s="39" t="s">
        <v>11</v>
      </c>
      <c r="C56" s="39" t="s">
        <v>9</v>
      </c>
      <c r="D56" s="39"/>
      <c r="E56" s="39"/>
      <c r="F56" s="44">
        <f>F57</f>
        <v>179.3</v>
      </c>
      <c r="G56" s="11"/>
      <c r="H56" s="11"/>
      <c r="K56" s="44">
        <f>K57</f>
        <v>179.3</v>
      </c>
    </row>
    <row r="57" spans="1:11" s="10" customFormat="1" ht="15.75">
      <c r="A57" s="38" t="s">
        <v>43</v>
      </c>
      <c r="B57" s="39" t="s">
        <v>11</v>
      </c>
      <c r="C57" s="39" t="s">
        <v>17</v>
      </c>
      <c r="D57" s="39"/>
      <c r="E57" s="39"/>
      <c r="F57" s="44">
        <f>F58</f>
        <v>179.3</v>
      </c>
      <c r="G57" s="11"/>
      <c r="H57" s="11"/>
      <c r="K57" s="44">
        <f>K58</f>
        <v>179.3</v>
      </c>
    </row>
    <row r="58" spans="1:11" s="13" customFormat="1" ht="28.5" customHeight="1">
      <c r="A58" s="36" t="s">
        <v>152</v>
      </c>
      <c r="B58" s="37" t="s">
        <v>11</v>
      </c>
      <c r="C58" s="37" t="s">
        <v>17</v>
      </c>
      <c r="D58" s="37" t="s">
        <v>206</v>
      </c>
      <c r="E58" s="37"/>
      <c r="F58" s="43">
        <f>F59+F60</f>
        <v>179.3</v>
      </c>
      <c r="G58" s="12"/>
      <c r="H58" s="12"/>
      <c r="K58" s="43">
        <f>K59+K60</f>
        <v>179.3</v>
      </c>
    </row>
    <row r="59" spans="1:11" s="13" customFormat="1" ht="51">
      <c r="A59" s="47" t="s">
        <v>197</v>
      </c>
      <c r="B59" s="48" t="s">
        <v>11</v>
      </c>
      <c r="C59" s="48" t="s">
        <v>17</v>
      </c>
      <c r="D59" s="48" t="s">
        <v>206</v>
      </c>
      <c r="E59" s="48" t="s">
        <v>186</v>
      </c>
      <c r="F59" s="77">
        <f>154.87</f>
        <v>154.87</v>
      </c>
      <c r="G59" s="78"/>
      <c r="H59" s="78"/>
      <c r="I59" s="17"/>
      <c r="J59" s="17"/>
      <c r="K59" s="77">
        <v>154.87</v>
      </c>
    </row>
    <row r="60" spans="1:11" s="13" customFormat="1" ht="25.5">
      <c r="A60" s="47" t="s">
        <v>198</v>
      </c>
      <c r="B60" s="48" t="s">
        <v>11</v>
      </c>
      <c r="C60" s="48" t="s">
        <v>17</v>
      </c>
      <c r="D60" s="48" t="s">
        <v>206</v>
      </c>
      <c r="E60" s="48" t="s">
        <v>187</v>
      </c>
      <c r="F60" s="77">
        <v>24.43</v>
      </c>
      <c r="G60" s="78"/>
      <c r="H60" s="78"/>
      <c r="I60" s="17"/>
      <c r="J60" s="17"/>
      <c r="K60" s="77">
        <v>24.43</v>
      </c>
    </row>
    <row r="61" spans="1:11" s="10" customFormat="1" ht="28.5">
      <c r="A61" s="40" t="s">
        <v>44</v>
      </c>
      <c r="B61" s="39" t="s">
        <v>17</v>
      </c>
      <c r="C61" s="39" t="s">
        <v>9</v>
      </c>
      <c r="D61" s="39"/>
      <c r="E61" s="39"/>
      <c r="F61" s="44">
        <f>F62+F66</f>
        <v>14122.7</v>
      </c>
      <c r="G61" s="11"/>
      <c r="H61" s="11"/>
      <c r="K61" s="44">
        <f>K62+K66</f>
        <v>14122.7</v>
      </c>
    </row>
    <row r="62" spans="1:11" s="13" customFormat="1" ht="15.75">
      <c r="A62" s="38" t="s">
        <v>45</v>
      </c>
      <c r="B62" s="39" t="s">
        <v>17</v>
      </c>
      <c r="C62" s="39" t="s">
        <v>21</v>
      </c>
      <c r="D62" s="37"/>
      <c r="E62" s="37"/>
      <c r="F62" s="44">
        <f>F63</f>
        <v>1163.5</v>
      </c>
      <c r="G62" s="11"/>
      <c r="H62" s="11"/>
      <c r="K62" s="44">
        <f>K63</f>
        <v>1163.5</v>
      </c>
    </row>
    <row r="63" spans="1:11" s="13" customFormat="1" ht="15.75">
      <c r="A63" s="38" t="s">
        <v>46</v>
      </c>
      <c r="B63" s="39" t="s">
        <v>17</v>
      </c>
      <c r="C63" s="39" t="s">
        <v>21</v>
      </c>
      <c r="D63" s="39" t="s">
        <v>207</v>
      </c>
      <c r="E63" s="39"/>
      <c r="F63" s="44">
        <f>F64+F65</f>
        <v>1163.5</v>
      </c>
      <c r="G63" s="12"/>
      <c r="H63" s="12"/>
      <c r="K63" s="44">
        <f>K64+K65</f>
        <v>1163.5</v>
      </c>
    </row>
    <row r="64" spans="1:11" s="13" customFormat="1" ht="51">
      <c r="A64" s="47" t="s">
        <v>197</v>
      </c>
      <c r="B64" s="48" t="s">
        <v>17</v>
      </c>
      <c r="C64" s="48" t="s">
        <v>21</v>
      </c>
      <c r="D64" s="48" t="s">
        <v>207</v>
      </c>
      <c r="E64" s="48" t="s">
        <v>186</v>
      </c>
      <c r="F64" s="77">
        <v>855.62</v>
      </c>
      <c r="G64" s="78"/>
      <c r="H64" s="78"/>
      <c r="I64" s="17"/>
      <c r="J64" s="17"/>
      <c r="K64" s="77">
        <v>855.62</v>
      </c>
    </row>
    <row r="65" spans="1:11" s="13" customFormat="1" ht="25.5">
      <c r="A65" s="47" t="s">
        <v>198</v>
      </c>
      <c r="B65" s="48" t="s">
        <v>201</v>
      </c>
      <c r="C65" s="48" t="s">
        <v>21</v>
      </c>
      <c r="D65" s="48" t="s">
        <v>207</v>
      </c>
      <c r="E65" s="48" t="s">
        <v>187</v>
      </c>
      <c r="F65" s="77">
        <v>307.88</v>
      </c>
      <c r="G65" s="78"/>
      <c r="H65" s="78"/>
      <c r="I65" s="17"/>
      <c r="J65" s="17"/>
      <c r="K65" s="77">
        <v>307.88</v>
      </c>
    </row>
    <row r="66" spans="1:11" s="10" customFormat="1" ht="41.25" customHeight="1">
      <c r="A66" s="38" t="s">
        <v>153</v>
      </c>
      <c r="B66" s="39" t="s">
        <v>17</v>
      </c>
      <c r="C66" s="39" t="s">
        <v>47</v>
      </c>
      <c r="D66" s="39"/>
      <c r="E66" s="39"/>
      <c r="F66" s="44">
        <f>F67+F71+F74+F77</f>
        <v>12959.2</v>
      </c>
      <c r="G66" s="11"/>
      <c r="H66" s="11"/>
      <c r="K66" s="44">
        <f>K67+K71+K74+K77</f>
        <v>12959.2</v>
      </c>
    </row>
    <row r="67" spans="1:11" s="10" customFormat="1" ht="25.5">
      <c r="A67" s="38" t="s">
        <v>12</v>
      </c>
      <c r="B67" s="39" t="s">
        <v>17</v>
      </c>
      <c r="C67" s="39" t="s">
        <v>47</v>
      </c>
      <c r="D67" s="39" t="s">
        <v>48</v>
      </c>
      <c r="E67" s="39"/>
      <c r="F67" s="44">
        <f>F68</f>
        <v>2717.5</v>
      </c>
      <c r="G67" s="11"/>
      <c r="H67" s="11"/>
      <c r="K67" s="44">
        <f>K68</f>
        <v>2717.5</v>
      </c>
    </row>
    <row r="68" spans="1:11" s="13" customFormat="1" ht="15.75">
      <c r="A68" s="38" t="s">
        <v>18</v>
      </c>
      <c r="B68" s="39" t="s">
        <v>17</v>
      </c>
      <c r="C68" s="39" t="s">
        <v>47</v>
      </c>
      <c r="D68" s="39" t="s">
        <v>22</v>
      </c>
      <c r="E68" s="39"/>
      <c r="F68" s="44">
        <f>F69+F70</f>
        <v>2717.5</v>
      </c>
      <c r="G68" s="12"/>
      <c r="H68" s="12"/>
      <c r="K68" s="44">
        <f>K69+K70</f>
        <v>2717.5</v>
      </c>
    </row>
    <row r="69" spans="1:11" s="13" customFormat="1" ht="51">
      <c r="A69" s="47" t="s">
        <v>197</v>
      </c>
      <c r="B69" s="48" t="s">
        <v>17</v>
      </c>
      <c r="C69" s="48" t="s">
        <v>47</v>
      </c>
      <c r="D69" s="48" t="s">
        <v>22</v>
      </c>
      <c r="E69" s="48" t="s">
        <v>186</v>
      </c>
      <c r="F69" s="77">
        <v>2228.28</v>
      </c>
      <c r="G69" s="78"/>
      <c r="H69" s="78"/>
      <c r="I69" s="17"/>
      <c r="J69" s="17"/>
      <c r="K69" s="77">
        <v>2228.28</v>
      </c>
    </row>
    <row r="70" spans="1:11" s="13" customFormat="1" ht="25.5">
      <c r="A70" s="47" t="s">
        <v>198</v>
      </c>
      <c r="B70" s="48" t="s">
        <v>17</v>
      </c>
      <c r="C70" s="48" t="s">
        <v>47</v>
      </c>
      <c r="D70" s="48" t="s">
        <v>22</v>
      </c>
      <c r="E70" s="48" t="s">
        <v>187</v>
      </c>
      <c r="F70" s="77">
        <v>489.22</v>
      </c>
      <c r="G70" s="78"/>
      <c r="H70" s="78"/>
      <c r="I70" s="17"/>
      <c r="J70" s="17"/>
      <c r="K70" s="77">
        <v>489.22</v>
      </c>
    </row>
    <row r="71" spans="1:11" s="10" customFormat="1" ht="25.5">
      <c r="A71" s="38" t="s">
        <v>213</v>
      </c>
      <c r="B71" s="39" t="s">
        <v>17</v>
      </c>
      <c r="C71" s="39" t="s">
        <v>47</v>
      </c>
      <c r="D71" s="39" t="s">
        <v>49</v>
      </c>
      <c r="E71" s="39"/>
      <c r="F71" s="44">
        <f>F72</f>
        <v>150</v>
      </c>
      <c r="G71" s="11"/>
      <c r="H71" s="11"/>
      <c r="K71" s="44">
        <f>K72</f>
        <v>150</v>
      </c>
    </row>
    <row r="72" spans="1:11" s="13" customFormat="1" ht="25.5">
      <c r="A72" s="36" t="s">
        <v>154</v>
      </c>
      <c r="B72" s="37" t="s">
        <v>17</v>
      </c>
      <c r="C72" s="37" t="s">
        <v>47</v>
      </c>
      <c r="D72" s="37" t="s">
        <v>50</v>
      </c>
      <c r="E72" s="37"/>
      <c r="F72" s="43">
        <f>F73</f>
        <v>150</v>
      </c>
      <c r="G72" s="12"/>
      <c r="H72" s="12"/>
      <c r="K72" s="43">
        <f>K73</f>
        <v>150</v>
      </c>
    </row>
    <row r="73" spans="1:11" s="13" customFormat="1" ht="25.5">
      <c r="A73" s="47" t="s">
        <v>198</v>
      </c>
      <c r="B73" s="48" t="s">
        <v>17</v>
      </c>
      <c r="C73" s="48" t="s">
        <v>47</v>
      </c>
      <c r="D73" s="48" t="s">
        <v>50</v>
      </c>
      <c r="E73" s="48" t="s">
        <v>187</v>
      </c>
      <c r="F73" s="77">
        <f>300-150</f>
        <v>150</v>
      </c>
      <c r="G73" s="78"/>
      <c r="H73" s="78"/>
      <c r="I73" s="17"/>
      <c r="J73" s="17"/>
      <c r="K73" s="77">
        <f>300-150</f>
        <v>150</v>
      </c>
    </row>
    <row r="74" spans="1:11" s="10" customFormat="1" ht="15.75">
      <c r="A74" s="38" t="s">
        <v>155</v>
      </c>
      <c r="B74" s="39" t="s">
        <v>17</v>
      </c>
      <c r="C74" s="39" t="s">
        <v>47</v>
      </c>
      <c r="D74" s="39" t="s">
        <v>51</v>
      </c>
      <c r="E74" s="39"/>
      <c r="F74" s="44">
        <f>F75</f>
        <v>50</v>
      </c>
      <c r="G74" s="11"/>
      <c r="H74" s="11"/>
      <c r="K74" s="44">
        <f>K75</f>
        <v>50</v>
      </c>
    </row>
    <row r="75" spans="1:11" s="13" customFormat="1" ht="25.5" customHeight="1">
      <c r="A75" s="36" t="s">
        <v>52</v>
      </c>
      <c r="B75" s="37" t="s">
        <v>17</v>
      </c>
      <c r="C75" s="37" t="s">
        <v>47</v>
      </c>
      <c r="D75" s="37" t="s">
        <v>53</v>
      </c>
      <c r="E75" s="37"/>
      <c r="F75" s="43">
        <f>F76</f>
        <v>50</v>
      </c>
      <c r="G75" s="12"/>
      <c r="H75" s="12"/>
      <c r="K75" s="43">
        <f>K76</f>
        <v>50</v>
      </c>
    </row>
    <row r="76" spans="1:11" s="13" customFormat="1" ht="30.75" customHeight="1">
      <c r="A76" s="47" t="s">
        <v>198</v>
      </c>
      <c r="B76" s="48" t="s">
        <v>17</v>
      </c>
      <c r="C76" s="48" t="s">
        <v>47</v>
      </c>
      <c r="D76" s="48" t="s">
        <v>53</v>
      </c>
      <c r="E76" s="48" t="s">
        <v>187</v>
      </c>
      <c r="F76" s="77">
        <f>246.8-196.8</f>
        <v>50</v>
      </c>
      <c r="G76" s="78"/>
      <c r="H76" s="78"/>
      <c r="I76" s="17"/>
      <c r="J76" s="17"/>
      <c r="K76" s="77">
        <f>246.8-196.8</f>
        <v>50</v>
      </c>
    </row>
    <row r="77" spans="1:11" s="13" customFormat="1" ht="15.75">
      <c r="A77" s="38" t="s">
        <v>174</v>
      </c>
      <c r="B77" s="39" t="s">
        <v>17</v>
      </c>
      <c r="C77" s="39" t="s">
        <v>47</v>
      </c>
      <c r="D77" s="39" t="s">
        <v>54</v>
      </c>
      <c r="E77" s="39"/>
      <c r="F77" s="44">
        <f>F78+F85+F80+F86</f>
        <v>10041.7</v>
      </c>
      <c r="G77" s="12"/>
      <c r="H77" s="12"/>
      <c r="K77" s="44">
        <f>K78+K85+K80+K86</f>
        <v>10041.7</v>
      </c>
    </row>
    <row r="78" spans="1:11" s="13" customFormat="1" ht="17.25" customHeight="1">
      <c r="A78" s="38" t="s">
        <v>214</v>
      </c>
      <c r="B78" s="39" t="s">
        <v>17</v>
      </c>
      <c r="C78" s="39" t="s">
        <v>47</v>
      </c>
      <c r="D78" s="39" t="s">
        <v>55</v>
      </c>
      <c r="E78" s="39"/>
      <c r="F78" s="44">
        <f>F79</f>
        <v>20</v>
      </c>
      <c r="G78" s="12"/>
      <c r="H78" s="12"/>
      <c r="K78" s="44">
        <f>K79</f>
        <v>20</v>
      </c>
    </row>
    <row r="79" spans="1:11" s="13" customFormat="1" ht="25.5">
      <c r="A79" s="47" t="s">
        <v>198</v>
      </c>
      <c r="B79" s="48" t="s">
        <v>17</v>
      </c>
      <c r="C79" s="48" t="s">
        <v>47</v>
      </c>
      <c r="D79" s="48" t="s">
        <v>55</v>
      </c>
      <c r="E79" s="48" t="s">
        <v>187</v>
      </c>
      <c r="F79" s="77">
        <v>20</v>
      </c>
      <c r="G79" s="78"/>
      <c r="H79" s="78"/>
      <c r="I79" s="17"/>
      <c r="J79" s="17"/>
      <c r="K79" s="77">
        <v>20</v>
      </c>
    </row>
    <row r="80" spans="1:11" s="13" customFormat="1" ht="63.75" customHeight="1">
      <c r="A80" s="38" t="s">
        <v>181</v>
      </c>
      <c r="B80" s="39" t="s">
        <v>17</v>
      </c>
      <c r="C80" s="39" t="s">
        <v>47</v>
      </c>
      <c r="D80" s="39" t="s">
        <v>139</v>
      </c>
      <c r="E80" s="39"/>
      <c r="F80" s="44">
        <f>F81+F82+F83</f>
        <v>9971.7</v>
      </c>
      <c r="G80" s="12"/>
      <c r="H80" s="12"/>
      <c r="K80" s="44">
        <f>K81+K82+K83</f>
        <v>9971.7</v>
      </c>
    </row>
    <row r="81" spans="1:11" s="13" customFormat="1" ht="51">
      <c r="A81" s="47" t="s">
        <v>197</v>
      </c>
      <c r="B81" s="48" t="s">
        <v>17</v>
      </c>
      <c r="C81" s="48" t="s">
        <v>47</v>
      </c>
      <c r="D81" s="48" t="s">
        <v>139</v>
      </c>
      <c r="E81" s="48" t="s">
        <v>186</v>
      </c>
      <c r="F81" s="77">
        <v>8477.5</v>
      </c>
      <c r="G81" s="78"/>
      <c r="H81" s="78"/>
      <c r="I81" s="17"/>
      <c r="J81" s="17"/>
      <c r="K81" s="77">
        <v>8477.5</v>
      </c>
    </row>
    <row r="82" spans="1:11" s="13" customFormat="1" ht="25.5">
      <c r="A82" s="47" t="s">
        <v>198</v>
      </c>
      <c r="B82" s="48" t="s">
        <v>17</v>
      </c>
      <c r="C82" s="48" t="s">
        <v>47</v>
      </c>
      <c r="D82" s="48" t="s">
        <v>139</v>
      </c>
      <c r="E82" s="48" t="s">
        <v>187</v>
      </c>
      <c r="F82" s="77">
        <v>1420.38</v>
      </c>
      <c r="G82" s="78"/>
      <c r="H82" s="78"/>
      <c r="I82" s="17"/>
      <c r="J82" s="17"/>
      <c r="K82" s="77">
        <v>1420.38</v>
      </c>
    </row>
    <row r="83" spans="1:11" s="13" customFormat="1" ht="15.75">
      <c r="A83" s="47" t="s">
        <v>199</v>
      </c>
      <c r="B83" s="48" t="s">
        <v>17</v>
      </c>
      <c r="C83" s="48" t="s">
        <v>47</v>
      </c>
      <c r="D83" s="48" t="s">
        <v>139</v>
      </c>
      <c r="E83" s="48" t="s">
        <v>189</v>
      </c>
      <c r="F83" s="77">
        <v>73.82</v>
      </c>
      <c r="G83" s="78"/>
      <c r="H83" s="78"/>
      <c r="I83" s="17"/>
      <c r="J83" s="17"/>
      <c r="K83" s="77">
        <v>73.82</v>
      </c>
    </row>
    <row r="84" spans="1:11" s="13" customFormat="1" ht="41.25" customHeight="1">
      <c r="A84" s="38" t="s">
        <v>180</v>
      </c>
      <c r="B84" s="39" t="s">
        <v>17</v>
      </c>
      <c r="C84" s="39" t="s">
        <v>47</v>
      </c>
      <c r="D84" s="39" t="s">
        <v>140</v>
      </c>
      <c r="E84" s="39"/>
      <c r="F84" s="44">
        <f>F85</f>
        <v>20</v>
      </c>
      <c r="G84" s="12"/>
      <c r="H84" s="12"/>
      <c r="K84" s="44">
        <f>K85</f>
        <v>20</v>
      </c>
    </row>
    <row r="85" spans="1:11" s="13" customFormat="1" ht="25.5">
      <c r="A85" s="47" t="s">
        <v>198</v>
      </c>
      <c r="B85" s="48" t="s">
        <v>17</v>
      </c>
      <c r="C85" s="48" t="s">
        <v>47</v>
      </c>
      <c r="D85" s="48" t="s">
        <v>140</v>
      </c>
      <c r="E85" s="48" t="s">
        <v>187</v>
      </c>
      <c r="F85" s="77">
        <v>20</v>
      </c>
      <c r="G85" s="78"/>
      <c r="H85" s="78"/>
      <c r="I85" s="17"/>
      <c r="J85" s="17"/>
      <c r="K85" s="77">
        <v>20</v>
      </c>
    </row>
    <row r="86" spans="1:11" s="13" customFormat="1" ht="39.75" customHeight="1">
      <c r="A86" s="38" t="s">
        <v>215</v>
      </c>
      <c r="B86" s="39" t="s">
        <v>17</v>
      </c>
      <c r="C86" s="39" t="s">
        <v>47</v>
      </c>
      <c r="D86" s="39" t="s">
        <v>167</v>
      </c>
      <c r="E86" s="39"/>
      <c r="F86" s="44">
        <f>F87</f>
        <v>30</v>
      </c>
      <c r="G86" s="12"/>
      <c r="H86" s="12"/>
      <c r="K86" s="44">
        <f>K87</f>
        <v>30</v>
      </c>
    </row>
    <row r="87" spans="1:11" s="13" customFormat="1" ht="25.5">
      <c r="A87" s="47" t="s">
        <v>198</v>
      </c>
      <c r="B87" s="48" t="s">
        <v>17</v>
      </c>
      <c r="C87" s="48" t="s">
        <v>47</v>
      </c>
      <c r="D87" s="48" t="s">
        <v>167</v>
      </c>
      <c r="E87" s="48" t="s">
        <v>187</v>
      </c>
      <c r="F87" s="77">
        <v>30</v>
      </c>
      <c r="G87" s="78"/>
      <c r="H87" s="78"/>
      <c r="I87" s="17"/>
      <c r="J87" s="17"/>
      <c r="K87" s="77">
        <v>30</v>
      </c>
    </row>
    <row r="88" spans="1:11" s="10" customFormat="1" ht="15.75">
      <c r="A88" s="40" t="s">
        <v>56</v>
      </c>
      <c r="B88" s="39" t="s">
        <v>21</v>
      </c>
      <c r="C88" s="39" t="s">
        <v>9</v>
      </c>
      <c r="D88" s="39"/>
      <c r="E88" s="39"/>
      <c r="F88" s="44">
        <f>F89+F93+F99+F95</f>
        <v>2311.98</v>
      </c>
      <c r="G88" s="11"/>
      <c r="H88" s="11"/>
      <c r="I88" s="25"/>
      <c r="K88" s="44">
        <f>K89+K93+K99+K95</f>
        <v>2560.97</v>
      </c>
    </row>
    <row r="89" spans="1:11" s="10" customFormat="1" ht="25.5" customHeight="1">
      <c r="A89" s="38" t="s">
        <v>12</v>
      </c>
      <c r="B89" s="39" t="s">
        <v>21</v>
      </c>
      <c r="C89" s="39" t="s">
        <v>8</v>
      </c>
      <c r="D89" s="39" t="s">
        <v>13</v>
      </c>
      <c r="E89" s="39"/>
      <c r="F89" s="44">
        <f>F90</f>
        <v>338.8</v>
      </c>
      <c r="G89" s="11"/>
      <c r="H89" s="11"/>
      <c r="I89" s="25"/>
      <c r="K89" s="44">
        <f>K90</f>
        <v>338.8</v>
      </c>
    </row>
    <row r="90" spans="1:11" s="10" customFormat="1" ht="25.5">
      <c r="A90" s="38" t="s">
        <v>137</v>
      </c>
      <c r="B90" s="39" t="s">
        <v>21</v>
      </c>
      <c r="C90" s="39" t="s">
        <v>8</v>
      </c>
      <c r="D90" s="39" t="s">
        <v>142</v>
      </c>
      <c r="E90" s="39"/>
      <c r="F90" s="44">
        <f>F91+F92</f>
        <v>338.8</v>
      </c>
      <c r="G90" s="11"/>
      <c r="H90" s="11"/>
      <c r="K90" s="44">
        <f>K91+K92</f>
        <v>338.8</v>
      </c>
    </row>
    <row r="91" spans="1:11" s="10" customFormat="1" ht="51">
      <c r="A91" s="47" t="s">
        <v>197</v>
      </c>
      <c r="B91" s="48" t="s">
        <v>21</v>
      </c>
      <c r="C91" s="48" t="s">
        <v>8</v>
      </c>
      <c r="D91" s="48" t="s">
        <v>142</v>
      </c>
      <c r="E91" s="48" t="s">
        <v>186</v>
      </c>
      <c r="F91" s="77">
        <v>291.75</v>
      </c>
      <c r="G91" s="79"/>
      <c r="H91" s="79"/>
      <c r="I91" s="16"/>
      <c r="J91" s="16"/>
      <c r="K91" s="77">
        <v>291.75</v>
      </c>
    </row>
    <row r="92" spans="1:11" s="10" customFormat="1" ht="25.5">
      <c r="A92" s="47" t="s">
        <v>198</v>
      </c>
      <c r="B92" s="48" t="s">
        <v>21</v>
      </c>
      <c r="C92" s="48" t="s">
        <v>8</v>
      </c>
      <c r="D92" s="48" t="s">
        <v>142</v>
      </c>
      <c r="E92" s="48" t="s">
        <v>187</v>
      </c>
      <c r="F92" s="77">
        <v>47.05</v>
      </c>
      <c r="G92" s="79"/>
      <c r="H92" s="79"/>
      <c r="I92" s="16"/>
      <c r="J92" s="16"/>
      <c r="K92" s="77">
        <v>47.05</v>
      </c>
    </row>
    <row r="93" spans="1:11" s="10" customFormat="1" ht="51">
      <c r="A93" s="38" t="s">
        <v>202</v>
      </c>
      <c r="B93" s="39" t="s">
        <v>21</v>
      </c>
      <c r="C93" s="39" t="s">
        <v>61</v>
      </c>
      <c r="D93" s="39" t="s">
        <v>170</v>
      </c>
      <c r="E93" s="39"/>
      <c r="F93" s="44">
        <f>F94</f>
        <v>99.3</v>
      </c>
      <c r="G93" s="11"/>
      <c r="H93" s="11"/>
      <c r="K93" s="44">
        <f>K94</f>
        <v>99.3</v>
      </c>
    </row>
    <row r="94" spans="1:11" s="10" customFormat="1" ht="25.5">
      <c r="A94" s="47" t="s">
        <v>198</v>
      </c>
      <c r="B94" s="48" t="s">
        <v>21</v>
      </c>
      <c r="C94" s="48" t="s">
        <v>61</v>
      </c>
      <c r="D94" s="48" t="s">
        <v>170</v>
      </c>
      <c r="E94" s="48" t="s">
        <v>187</v>
      </c>
      <c r="F94" s="77">
        <v>99.3</v>
      </c>
      <c r="G94" s="79"/>
      <c r="H94" s="79"/>
      <c r="I94" s="16"/>
      <c r="J94" s="16"/>
      <c r="K94" s="77">
        <v>99.3</v>
      </c>
    </row>
    <row r="95" spans="1:11" s="10" customFormat="1" ht="15.75">
      <c r="A95" s="38" t="s">
        <v>257</v>
      </c>
      <c r="B95" s="39" t="s">
        <v>21</v>
      </c>
      <c r="C95" s="39" t="s">
        <v>47</v>
      </c>
      <c r="D95" s="39"/>
      <c r="E95" s="39"/>
      <c r="F95" s="44">
        <f>F96</f>
        <v>1673.88</v>
      </c>
      <c r="G95" s="11"/>
      <c r="H95" s="11"/>
      <c r="K95" s="44">
        <f>K96</f>
        <v>1922.87</v>
      </c>
    </row>
    <row r="96" spans="1:11" s="10" customFormat="1" ht="15.75">
      <c r="A96" s="36" t="s">
        <v>209</v>
      </c>
      <c r="B96" s="37" t="s">
        <v>21</v>
      </c>
      <c r="C96" s="37" t="s">
        <v>47</v>
      </c>
      <c r="D96" s="37" t="s">
        <v>54</v>
      </c>
      <c r="E96" s="37"/>
      <c r="F96" s="43">
        <f>F97</f>
        <v>1673.88</v>
      </c>
      <c r="G96" s="11"/>
      <c r="H96" s="11"/>
      <c r="K96" s="43">
        <f>K97</f>
        <v>1922.87</v>
      </c>
    </row>
    <row r="97" spans="1:11" s="10" customFormat="1" ht="25.5">
      <c r="A97" s="36" t="s">
        <v>258</v>
      </c>
      <c r="B97" s="37" t="s">
        <v>21</v>
      </c>
      <c r="C97" s="37" t="s">
        <v>47</v>
      </c>
      <c r="D97" s="37" t="s">
        <v>259</v>
      </c>
      <c r="E97" s="37"/>
      <c r="F97" s="43">
        <f>F98</f>
        <v>1673.88</v>
      </c>
      <c r="G97" s="11"/>
      <c r="H97" s="11"/>
      <c r="K97" s="43">
        <f>K98</f>
        <v>1922.87</v>
      </c>
    </row>
    <row r="98" spans="1:11" s="10" customFormat="1" ht="25.5">
      <c r="A98" s="47" t="s">
        <v>198</v>
      </c>
      <c r="B98" s="48" t="s">
        <v>21</v>
      </c>
      <c r="C98" s="48" t="s">
        <v>47</v>
      </c>
      <c r="D98" s="48" t="s">
        <v>259</v>
      </c>
      <c r="E98" s="48" t="s">
        <v>187</v>
      </c>
      <c r="F98" s="77">
        <v>1673.88</v>
      </c>
      <c r="G98" s="79"/>
      <c r="H98" s="79"/>
      <c r="I98" s="16"/>
      <c r="J98" s="16"/>
      <c r="K98" s="77">
        <v>1922.87</v>
      </c>
    </row>
    <row r="99" spans="1:11" s="13" customFormat="1" ht="30" customHeight="1">
      <c r="A99" s="38" t="s">
        <v>216</v>
      </c>
      <c r="B99" s="39" t="s">
        <v>21</v>
      </c>
      <c r="C99" s="39" t="s">
        <v>57</v>
      </c>
      <c r="D99" s="39" t="s">
        <v>58</v>
      </c>
      <c r="E99" s="39"/>
      <c r="F99" s="44">
        <f>F100</f>
        <v>200</v>
      </c>
      <c r="G99" s="11"/>
      <c r="H99" s="11"/>
      <c r="K99" s="44">
        <f>K100</f>
        <v>200</v>
      </c>
    </row>
    <row r="100" spans="1:11" s="10" customFormat="1" ht="15.75">
      <c r="A100" s="38" t="s">
        <v>156</v>
      </c>
      <c r="B100" s="39" t="s">
        <v>21</v>
      </c>
      <c r="C100" s="39" t="s">
        <v>57</v>
      </c>
      <c r="D100" s="39" t="s">
        <v>59</v>
      </c>
      <c r="E100" s="39"/>
      <c r="F100" s="44">
        <f>F101</f>
        <v>200</v>
      </c>
      <c r="G100" s="12"/>
      <c r="H100" s="12"/>
      <c r="K100" s="44">
        <f>K101</f>
        <v>200</v>
      </c>
    </row>
    <row r="101" spans="1:11" s="10" customFormat="1" ht="25.5">
      <c r="A101" s="47" t="s">
        <v>198</v>
      </c>
      <c r="B101" s="48" t="s">
        <v>21</v>
      </c>
      <c r="C101" s="48" t="s">
        <v>57</v>
      </c>
      <c r="D101" s="48" t="s">
        <v>59</v>
      </c>
      <c r="E101" s="48" t="s">
        <v>187</v>
      </c>
      <c r="F101" s="77">
        <v>200</v>
      </c>
      <c r="G101" s="78"/>
      <c r="H101" s="78"/>
      <c r="I101" s="16"/>
      <c r="J101" s="16"/>
      <c r="K101" s="77">
        <v>200</v>
      </c>
    </row>
    <row r="102" spans="1:11" s="10" customFormat="1" ht="15.75">
      <c r="A102" s="40" t="s">
        <v>60</v>
      </c>
      <c r="B102" s="39" t="s">
        <v>61</v>
      </c>
      <c r="C102" s="39" t="s">
        <v>9</v>
      </c>
      <c r="D102" s="39"/>
      <c r="E102" s="39"/>
      <c r="F102" s="44">
        <f>F103+F107</f>
        <v>5021.9</v>
      </c>
      <c r="G102" s="11"/>
      <c r="H102" s="11"/>
      <c r="K102" s="44">
        <f>K103+K107</f>
        <v>5021.9</v>
      </c>
    </row>
    <row r="103" spans="1:11" s="10" customFormat="1" ht="15.75">
      <c r="A103" s="38" t="s">
        <v>62</v>
      </c>
      <c r="B103" s="39" t="s">
        <v>61</v>
      </c>
      <c r="C103" s="39" t="s">
        <v>11</v>
      </c>
      <c r="D103" s="39"/>
      <c r="E103" s="39"/>
      <c r="F103" s="44">
        <f>F104</f>
        <v>21.9</v>
      </c>
      <c r="G103" s="11"/>
      <c r="H103" s="11"/>
      <c r="K103" s="44">
        <f>K104</f>
        <v>21.9</v>
      </c>
    </row>
    <row r="104" spans="1:11" s="10" customFormat="1" ht="15.75">
      <c r="A104" s="38" t="s">
        <v>174</v>
      </c>
      <c r="B104" s="39" t="s">
        <v>61</v>
      </c>
      <c r="C104" s="39" t="s">
        <v>11</v>
      </c>
      <c r="D104" s="39" t="s">
        <v>54</v>
      </c>
      <c r="E104" s="39"/>
      <c r="F104" s="44">
        <f>F105</f>
        <v>21.9</v>
      </c>
      <c r="G104" s="12"/>
      <c r="H104" s="12"/>
      <c r="K104" s="44">
        <f>K105</f>
        <v>21.9</v>
      </c>
    </row>
    <row r="105" spans="1:11" s="10" customFormat="1" ht="17.25" customHeight="1">
      <c r="A105" s="38" t="s">
        <v>175</v>
      </c>
      <c r="B105" s="39" t="s">
        <v>61</v>
      </c>
      <c r="C105" s="39" t="s">
        <v>11</v>
      </c>
      <c r="D105" s="39" t="s">
        <v>63</v>
      </c>
      <c r="E105" s="39"/>
      <c r="F105" s="44">
        <f>F106</f>
        <v>21.9</v>
      </c>
      <c r="G105" s="12"/>
      <c r="H105" s="12"/>
      <c r="K105" s="44">
        <f>K106</f>
        <v>21.9</v>
      </c>
    </row>
    <row r="106" spans="1:11" s="10" customFormat="1" ht="25.5">
      <c r="A106" s="47" t="s">
        <v>198</v>
      </c>
      <c r="B106" s="48" t="s">
        <v>61</v>
      </c>
      <c r="C106" s="48" t="s">
        <v>11</v>
      </c>
      <c r="D106" s="48" t="s">
        <v>63</v>
      </c>
      <c r="E106" s="48" t="s">
        <v>187</v>
      </c>
      <c r="F106" s="77">
        <v>21.9</v>
      </c>
      <c r="G106" s="78"/>
      <c r="H106" s="78"/>
      <c r="I106" s="16"/>
      <c r="J106" s="16"/>
      <c r="K106" s="77">
        <v>21.9</v>
      </c>
    </row>
    <row r="107" spans="1:11" s="16" customFormat="1" ht="15.75">
      <c r="A107" s="38" t="s">
        <v>157</v>
      </c>
      <c r="B107" s="39" t="s">
        <v>61</v>
      </c>
      <c r="C107" s="39" t="s">
        <v>61</v>
      </c>
      <c r="D107" s="39"/>
      <c r="E107" s="39"/>
      <c r="F107" s="44">
        <f>+F108</f>
        <v>5000</v>
      </c>
      <c r="G107" s="11"/>
      <c r="H107" s="11"/>
      <c r="K107" s="44">
        <f>+K108</f>
        <v>5000</v>
      </c>
    </row>
    <row r="108" spans="1:11" s="16" customFormat="1" ht="15" customHeight="1">
      <c r="A108" s="38" t="s">
        <v>143</v>
      </c>
      <c r="B108" s="39" t="s">
        <v>61</v>
      </c>
      <c r="C108" s="39" t="s">
        <v>61</v>
      </c>
      <c r="D108" s="39" t="s">
        <v>87</v>
      </c>
      <c r="E108" s="39"/>
      <c r="F108" s="44">
        <f>F110</f>
        <v>5000</v>
      </c>
      <c r="G108" s="11"/>
      <c r="H108" s="11"/>
      <c r="K108" s="44">
        <f>+K110</f>
        <v>5000</v>
      </c>
    </row>
    <row r="109" spans="1:11" s="17" customFormat="1" ht="25.5">
      <c r="A109" s="38" t="s">
        <v>158</v>
      </c>
      <c r="B109" s="39" t="s">
        <v>61</v>
      </c>
      <c r="C109" s="39" t="s">
        <v>61</v>
      </c>
      <c r="D109" s="39" t="s">
        <v>256</v>
      </c>
      <c r="E109" s="39"/>
      <c r="F109" s="44">
        <f>F110</f>
        <v>5000</v>
      </c>
      <c r="G109" s="12"/>
      <c r="H109" s="12"/>
      <c r="K109" s="44">
        <f>K110</f>
        <v>5000</v>
      </c>
    </row>
    <row r="110" spans="1:11" s="17" customFormat="1" ht="15.75">
      <c r="A110" s="47" t="s">
        <v>217</v>
      </c>
      <c r="B110" s="48" t="s">
        <v>61</v>
      </c>
      <c r="C110" s="48" t="s">
        <v>61</v>
      </c>
      <c r="D110" s="48" t="s">
        <v>256</v>
      </c>
      <c r="E110" s="48" t="s">
        <v>191</v>
      </c>
      <c r="F110" s="77">
        <v>5000</v>
      </c>
      <c r="G110" s="78"/>
      <c r="H110" s="78"/>
      <c r="K110" s="77">
        <v>5000</v>
      </c>
    </row>
    <row r="111" spans="1:11" s="10" customFormat="1" ht="15.75">
      <c r="A111" s="40" t="s">
        <v>64</v>
      </c>
      <c r="B111" s="39" t="s">
        <v>26</v>
      </c>
      <c r="C111" s="39" t="s">
        <v>9</v>
      </c>
      <c r="D111" s="39"/>
      <c r="E111" s="39"/>
      <c r="F111" s="44">
        <f>F112+F116</f>
        <v>352.4</v>
      </c>
      <c r="G111" s="11"/>
      <c r="H111" s="11"/>
      <c r="K111" s="44">
        <f>K112+K116</f>
        <v>352.4</v>
      </c>
    </row>
    <row r="112" spans="1:11" s="10" customFormat="1" ht="30.75" customHeight="1">
      <c r="A112" s="38" t="s">
        <v>65</v>
      </c>
      <c r="B112" s="39" t="s">
        <v>26</v>
      </c>
      <c r="C112" s="39" t="s">
        <v>17</v>
      </c>
      <c r="D112" s="39"/>
      <c r="E112" s="39"/>
      <c r="F112" s="44">
        <f>F113</f>
        <v>38</v>
      </c>
      <c r="G112" s="11"/>
      <c r="H112" s="11"/>
      <c r="K112" s="44">
        <f>K113</f>
        <v>38</v>
      </c>
    </row>
    <row r="113" spans="1:11" s="13" customFormat="1" ht="15.75">
      <c r="A113" s="38" t="s">
        <v>174</v>
      </c>
      <c r="B113" s="39" t="s">
        <v>26</v>
      </c>
      <c r="C113" s="39" t="s">
        <v>17</v>
      </c>
      <c r="D113" s="39" t="s">
        <v>54</v>
      </c>
      <c r="E113" s="39"/>
      <c r="F113" s="44">
        <f>F114</f>
        <v>38</v>
      </c>
      <c r="G113" s="12"/>
      <c r="H113" s="12"/>
      <c r="K113" s="44">
        <f>K114</f>
        <v>38</v>
      </c>
    </row>
    <row r="114" spans="1:11" s="13" customFormat="1" ht="37.5" customHeight="1">
      <c r="A114" s="38" t="s">
        <v>208</v>
      </c>
      <c r="B114" s="39" t="s">
        <v>26</v>
      </c>
      <c r="C114" s="39" t="s">
        <v>17</v>
      </c>
      <c r="D114" s="39" t="s">
        <v>66</v>
      </c>
      <c r="E114" s="39"/>
      <c r="F114" s="44">
        <f>F115</f>
        <v>38</v>
      </c>
      <c r="G114" s="12"/>
      <c r="H114" s="12"/>
      <c r="K114" s="44">
        <f>K115</f>
        <v>38</v>
      </c>
    </row>
    <row r="115" spans="1:11" s="13" customFormat="1" ht="25.5">
      <c r="A115" s="47" t="s">
        <v>198</v>
      </c>
      <c r="B115" s="48" t="s">
        <v>26</v>
      </c>
      <c r="C115" s="48" t="s">
        <v>17</v>
      </c>
      <c r="D115" s="48" t="s">
        <v>66</v>
      </c>
      <c r="E115" s="48" t="s">
        <v>187</v>
      </c>
      <c r="F115" s="77">
        <v>38</v>
      </c>
      <c r="G115" s="78"/>
      <c r="H115" s="78"/>
      <c r="I115" s="17"/>
      <c r="J115" s="17"/>
      <c r="K115" s="77">
        <v>38</v>
      </c>
    </row>
    <row r="116" spans="1:11" s="13" customFormat="1" ht="16.5" customHeight="1">
      <c r="A116" s="38" t="s">
        <v>67</v>
      </c>
      <c r="B116" s="39" t="s">
        <v>26</v>
      </c>
      <c r="C116" s="39" t="s">
        <v>61</v>
      </c>
      <c r="D116" s="39"/>
      <c r="E116" s="39"/>
      <c r="F116" s="44">
        <f>F117</f>
        <v>314.4</v>
      </c>
      <c r="G116" s="12"/>
      <c r="H116" s="12"/>
      <c r="K116" s="44">
        <f>K117</f>
        <v>314.4</v>
      </c>
    </row>
    <row r="117" spans="1:11" s="13" customFormat="1" ht="29.25" customHeight="1">
      <c r="A117" s="38" t="s">
        <v>12</v>
      </c>
      <c r="B117" s="39" t="s">
        <v>26</v>
      </c>
      <c r="C117" s="39" t="s">
        <v>61</v>
      </c>
      <c r="D117" s="39" t="s">
        <v>19</v>
      </c>
      <c r="E117" s="39"/>
      <c r="F117" s="44">
        <f>F118+F119</f>
        <v>314.4</v>
      </c>
      <c r="G117" s="12"/>
      <c r="H117" s="12"/>
      <c r="K117" s="44">
        <f>K118+K119</f>
        <v>314.4</v>
      </c>
    </row>
    <row r="118" spans="1:11" s="13" customFormat="1" ht="51">
      <c r="A118" s="47" t="s">
        <v>197</v>
      </c>
      <c r="B118" s="48" t="s">
        <v>26</v>
      </c>
      <c r="C118" s="48" t="s">
        <v>61</v>
      </c>
      <c r="D118" s="48" t="s">
        <v>68</v>
      </c>
      <c r="E118" s="48" t="s">
        <v>186</v>
      </c>
      <c r="F118" s="77">
        <v>291.25</v>
      </c>
      <c r="G118" s="78"/>
      <c r="H118" s="78"/>
      <c r="I118" s="17"/>
      <c r="J118" s="17"/>
      <c r="K118" s="77">
        <v>291.25</v>
      </c>
    </row>
    <row r="119" spans="1:11" s="13" customFormat="1" ht="25.5">
      <c r="A119" s="47" t="s">
        <v>198</v>
      </c>
      <c r="B119" s="48" t="s">
        <v>203</v>
      </c>
      <c r="C119" s="48" t="s">
        <v>61</v>
      </c>
      <c r="D119" s="48" t="s">
        <v>68</v>
      </c>
      <c r="E119" s="48" t="s">
        <v>187</v>
      </c>
      <c r="F119" s="77">
        <v>23.15</v>
      </c>
      <c r="G119" s="78"/>
      <c r="H119" s="78"/>
      <c r="I119" s="17"/>
      <c r="J119" s="17"/>
      <c r="K119" s="77">
        <v>23.15</v>
      </c>
    </row>
    <row r="120" spans="1:11" s="10" customFormat="1" ht="15.75">
      <c r="A120" s="40" t="s">
        <v>69</v>
      </c>
      <c r="B120" s="39" t="s">
        <v>70</v>
      </c>
      <c r="C120" s="39" t="s">
        <v>9</v>
      </c>
      <c r="D120" s="39"/>
      <c r="E120" s="39"/>
      <c r="F120" s="44">
        <f>F121+F126+F149+F153</f>
        <v>74296.87999999999</v>
      </c>
      <c r="G120" s="11"/>
      <c r="H120" s="11"/>
      <c r="K120" s="44">
        <f>K121+K126+K149+K153</f>
        <v>74296.87</v>
      </c>
    </row>
    <row r="121" spans="1:11" s="10" customFormat="1" ht="15.75">
      <c r="A121" s="38" t="s">
        <v>71</v>
      </c>
      <c r="B121" s="39" t="s">
        <v>70</v>
      </c>
      <c r="C121" s="39" t="s">
        <v>8</v>
      </c>
      <c r="D121" s="39"/>
      <c r="E121" s="39"/>
      <c r="F121" s="44">
        <f>F122</f>
        <v>194.2</v>
      </c>
      <c r="G121" s="11"/>
      <c r="H121" s="11"/>
      <c r="K121" s="44">
        <f>K122</f>
        <v>194.2</v>
      </c>
    </row>
    <row r="122" spans="1:11" s="10" customFormat="1" ht="15.75">
      <c r="A122" s="38" t="s">
        <v>72</v>
      </c>
      <c r="B122" s="39" t="s">
        <v>70</v>
      </c>
      <c r="C122" s="39" t="s">
        <v>8</v>
      </c>
      <c r="D122" s="39" t="s">
        <v>73</v>
      </c>
      <c r="E122" s="39"/>
      <c r="F122" s="44">
        <f>F124</f>
        <v>194.2</v>
      </c>
      <c r="G122" s="11"/>
      <c r="H122" s="11"/>
      <c r="K122" s="44">
        <f>K124</f>
        <v>194.2</v>
      </c>
    </row>
    <row r="123" spans="1:11" s="13" customFormat="1" ht="15.75" customHeight="1" hidden="1">
      <c r="A123" s="36"/>
      <c r="B123" s="37"/>
      <c r="C123" s="37"/>
      <c r="D123" s="37"/>
      <c r="E123" s="37"/>
      <c r="F123" s="43"/>
      <c r="G123" s="12"/>
      <c r="H123" s="12"/>
      <c r="K123" s="43"/>
    </row>
    <row r="124" spans="1:11" s="13" customFormat="1" ht="27" customHeight="1">
      <c r="A124" s="38" t="s">
        <v>159</v>
      </c>
      <c r="B124" s="39" t="s">
        <v>70</v>
      </c>
      <c r="C124" s="39" t="s">
        <v>8</v>
      </c>
      <c r="D124" s="39" t="s">
        <v>74</v>
      </c>
      <c r="E124" s="39"/>
      <c r="F124" s="44">
        <f>F125</f>
        <v>194.2</v>
      </c>
      <c r="G124" s="11"/>
      <c r="H124" s="11"/>
      <c r="K124" s="44">
        <f>K125</f>
        <v>194.2</v>
      </c>
    </row>
    <row r="125" spans="1:11" s="13" customFormat="1" ht="15.75">
      <c r="A125" s="47" t="s">
        <v>200</v>
      </c>
      <c r="B125" s="48" t="s">
        <v>70</v>
      </c>
      <c r="C125" s="48" t="s">
        <v>8</v>
      </c>
      <c r="D125" s="48" t="s">
        <v>74</v>
      </c>
      <c r="E125" s="48" t="s">
        <v>192</v>
      </c>
      <c r="F125" s="77">
        <v>194.2</v>
      </c>
      <c r="G125" s="78"/>
      <c r="H125" s="78"/>
      <c r="I125" s="17"/>
      <c r="J125" s="17"/>
      <c r="K125" s="77">
        <v>194.2</v>
      </c>
    </row>
    <row r="126" spans="1:11" s="10" customFormat="1" ht="15.75">
      <c r="A126" s="38" t="s">
        <v>75</v>
      </c>
      <c r="B126" s="39" t="s">
        <v>70</v>
      </c>
      <c r="C126" s="39" t="s">
        <v>11</v>
      </c>
      <c r="D126" s="39"/>
      <c r="E126" s="39"/>
      <c r="F126" s="44">
        <f>F127+F132+F137</f>
        <v>72979.68</v>
      </c>
      <c r="G126" s="11"/>
      <c r="H126" s="11"/>
      <c r="K126" s="44">
        <f>K127+K132+K137</f>
        <v>72979.67</v>
      </c>
    </row>
    <row r="127" spans="1:11" s="10" customFormat="1" ht="25.5">
      <c r="A127" s="38" t="s">
        <v>76</v>
      </c>
      <c r="B127" s="39" t="s">
        <v>70</v>
      </c>
      <c r="C127" s="39" t="s">
        <v>11</v>
      </c>
      <c r="D127" s="39" t="s">
        <v>77</v>
      </c>
      <c r="E127" s="39"/>
      <c r="F127" s="44">
        <f>F128+F130</f>
        <v>46304.2</v>
      </c>
      <c r="G127" s="11"/>
      <c r="H127" s="11"/>
      <c r="K127" s="44">
        <f>K128+K130</f>
        <v>46304.2</v>
      </c>
    </row>
    <row r="128" spans="1:11" s="10" customFormat="1" ht="25.5">
      <c r="A128" s="38" t="s">
        <v>29</v>
      </c>
      <c r="B128" s="39" t="s">
        <v>70</v>
      </c>
      <c r="C128" s="39" t="s">
        <v>11</v>
      </c>
      <c r="D128" s="39" t="s">
        <v>78</v>
      </c>
      <c r="E128" s="39"/>
      <c r="F128" s="44">
        <f>F129</f>
        <v>1800</v>
      </c>
      <c r="G128" s="11"/>
      <c r="H128" s="11"/>
      <c r="K128" s="44">
        <f>K129</f>
        <v>1800</v>
      </c>
    </row>
    <row r="129" spans="1:11" s="10" customFormat="1" ht="15.75">
      <c r="A129" s="47" t="s">
        <v>199</v>
      </c>
      <c r="B129" s="48" t="s">
        <v>70</v>
      </c>
      <c r="C129" s="48" t="s">
        <v>11</v>
      </c>
      <c r="D129" s="48" t="s">
        <v>78</v>
      </c>
      <c r="E129" s="48" t="s">
        <v>189</v>
      </c>
      <c r="F129" s="77">
        <v>1800</v>
      </c>
      <c r="G129" s="78"/>
      <c r="H129" s="78"/>
      <c r="I129" s="16"/>
      <c r="J129" s="16"/>
      <c r="K129" s="77">
        <v>1800</v>
      </c>
    </row>
    <row r="130" spans="1:11" s="13" customFormat="1" ht="25.5">
      <c r="A130" s="38" t="s">
        <v>218</v>
      </c>
      <c r="B130" s="39" t="s">
        <v>70</v>
      </c>
      <c r="C130" s="39" t="s">
        <v>11</v>
      </c>
      <c r="D130" s="39" t="s">
        <v>79</v>
      </c>
      <c r="E130" s="39"/>
      <c r="F130" s="44">
        <f>F131</f>
        <v>44504.2</v>
      </c>
      <c r="G130" s="12"/>
      <c r="H130" s="12"/>
      <c r="I130" s="26"/>
      <c r="K130" s="44">
        <f>K131</f>
        <v>44504.2</v>
      </c>
    </row>
    <row r="131" spans="1:11" s="13" customFormat="1" ht="57" customHeight="1">
      <c r="A131" s="47" t="s">
        <v>249</v>
      </c>
      <c r="B131" s="48" t="s">
        <v>70</v>
      </c>
      <c r="C131" s="48" t="s">
        <v>11</v>
      </c>
      <c r="D131" s="48" t="s">
        <v>79</v>
      </c>
      <c r="E131" s="48" t="s">
        <v>186</v>
      </c>
      <c r="F131" s="77">
        <v>44504.2</v>
      </c>
      <c r="G131" s="78"/>
      <c r="H131" s="78"/>
      <c r="I131" s="85"/>
      <c r="J131" s="17"/>
      <c r="K131" s="77">
        <v>44504.2</v>
      </c>
    </row>
    <row r="132" spans="1:11" s="10" customFormat="1" ht="15.75">
      <c r="A132" s="38" t="s">
        <v>80</v>
      </c>
      <c r="B132" s="39" t="s">
        <v>70</v>
      </c>
      <c r="C132" s="39" t="s">
        <v>11</v>
      </c>
      <c r="D132" s="39" t="s">
        <v>81</v>
      </c>
      <c r="E132" s="39"/>
      <c r="F132" s="44">
        <f>F133</f>
        <v>45</v>
      </c>
      <c r="G132" s="11"/>
      <c r="H132" s="11"/>
      <c r="K132" s="44">
        <f>K133</f>
        <v>45</v>
      </c>
    </row>
    <row r="133" spans="1:11" s="10" customFormat="1" ht="25.5">
      <c r="A133" s="38" t="s">
        <v>29</v>
      </c>
      <c r="B133" s="39" t="s">
        <v>70</v>
      </c>
      <c r="C133" s="39" t="s">
        <v>11</v>
      </c>
      <c r="D133" s="39" t="s">
        <v>82</v>
      </c>
      <c r="E133" s="39"/>
      <c r="F133" s="44">
        <f>F134</f>
        <v>45</v>
      </c>
      <c r="G133" s="11"/>
      <c r="H133" s="11"/>
      <c r="K133" s="44">
        <f>K134</f>
        <v>45</v>
      </c>
    </row>
    <row r="134" spans="1:11" s="10" customFormat="1" ht="15.75">
      <c r="A134" s="47" t="s">
        <v>199</v>
      </c>
      <c r="B134" s="48" t="s">
        <v>70</v>
      </c>
      <c r="C134" s="48" t="s">
        <v>11</v>
      </c>
      <c r="D134" s="48" t="s">
        <v>82</v>
      </c>
      <c r="E134" s="48" t="s">
        <v>189</v>
      </c>
      <c r="F134" s="77">
        <v>45</v>
      </c>
      <c r="G134" s="78"/>
      <c r="H134" s="78"/>
      <c r="I134" s="16"/>
      <c r="J134" s="16"/>
      <c r="K134" s="77">
        <v>45</v>
      </c>
    </row>
    <row r="135" spans="1:11" s="13" customFormat="1" ht="15.75" customHeight="1" hidden="1">
      <c r="A135" s="36" t="s">
        <v>83</v>
      </c>
      <c r="B135" s="37" t="s">
        <v>70</v>
      </c>
      <c r="C135" s="37" t="s">
        <v>11</v>
      </c>
      <c r="D135" s="37" t="s">
        <v>84</v>
      </c>
      <c r="E135" s="37"/>
      <c r="F135" s="43"/>
      <c r="G135" s="12"/>
      <c r="H135" s="12"/>
      <c r="K135" s="43"/>
    </row>
    <row r="136" spans="1:11" s="17" customFormat="1" ht="12.75" customHeight="1" hidden="1">
      <c r="A136" s="47" t="s">
        <v>85</v>
      </c>
      <c r="B136" s="48" t="s">
        <v>70</v>
      </c>
      <c r="C136" s="48" t="s">
        <v>11</v>
      </c>
      <c r="D136" s="48" t="s">
        <v>84</v>
      </c>
      <c r="E136" s="48" t="s">
        <v>86</v>
      </c>
      <c r="F136" s="43"/>
      <c r="G136" s="12"/>
      <c r="H136" s="12"/>
      <c r="K136" s="43"/>
    </row>
    <row r="137" spans="1:11" s="16" customFormat="1" ht="17.25" customHeight="1">
      <c r="A137" s="38" t="s">
        <v>176</v>
      </c>
      <c r="B137" s="39" t="s">
        <v>70</v>
      </c>
      <c r="C137" s="39" t="s">
        <v>11</v>
      </c>
      <c r="D137" s="39" t="s">
        <v>54</v>
      </c>
      <c r="E137" s="39"/>
      <c r="F137" s="44">
        <f>F138+F141+F143+F145+F147</f>
        <v>26630.48</v>
      </c>
      <c r="G137" s="11"/>
      <c r="H137" s="11"/>
      <c r="K137" s="44">
        <f>K138+K141+K143+K145+K147</f>
        <v>26630.47</v>
      </c>
    </row>
    <row r="138" spans="1:11" s="16" customFormat="1" ht="41.25" customHeight="1">
      <c r="A138" s="38" t="s">
        <v>177</v>
      </c>
      <c r="B138" s="39" t="s">
        <v>70</v>
      </c>
      <c r="C138" s="39" t="s">
        <v>11</v>
      </c>
      <c r="D138" s="39" t="s">
        <v>150</v>
      </c>
      <c r="E138" s="39"/>
      <c r="F138" s="44">
        <f>F139+F140</f>
        <v>11528.27</v>
      </c>
      <c r="G138" s="11"/>
      <c r="H138" s="11"/>
      <c r="K138" s="44">
        <f>K139+K140</f>
        <v>11528.27</v>
      </c>
    </row>
    <row r="139" spans="1:11" s="16" customFormat="1" ht="51">
      <c r="A139" s="47" t="s">
        <v>197</v>
      </c>
      <c r="B139" s="48" t="s">
        <v>70</v>
      </c>
      <c r="C139" s="48" t="s">
        <v>11</v>
      </c>
      <c r="D139" s="48" t="s">
        <v>150</v>
      </c>
      <c r="E139" s="48" t="s">
        <v>186</v>
      </c>
      <c r="F139" s="77">
        <v>9187.39</v>
      </c>
      <c r="G139" s="79"/>
      <c r="H139" s="79"/>
      <c r="K139" s="77">
        <v>9187.39</v>
      </c>
    </row>
    <row r="140" spans="1:11" s="16" customFormat="1" ht="25.5">
      <c r="A140" s="47" t="s">
        <v>198</v>
      </c>
      <c r="B140" s="48" t="s">
        <v>70</v>
      </c>
      <c r="C140" s="48" t="s">
        <v>11</v>
      </c>
      <c r="D140" s="48" t="s">
        <v>150</v>
      </c>
      <c r="E140" s="48" t="s">
        <v>187</v>
      </c>
      <c r="F140" s="77">
        <v>2340.88</v>
      </c>
      <c r="G140" s="79"/>
      <c r="H140" s="79"/>
      <c r="K140" s="77">
        <v>2340.88</v>
      </c>
    </row>
    <row r="141" spans="1:11" s="16" customFormat="1" ht="28.5" customHeight="1">
      <c r="A141" s="38" t="s">
        <v>219</v>
      </c>
      <c r="B141" s="39" t="s">
        <v>70</v>
      </c>
      <c r="C141" s="39" t="s">
        <v>11</v>
      </c>
      <c r="D141" s="39" t="s">
        <v>141</v>
      </c>
      <c r="E141" s="39"/>
      <c r="F141" s="44">
        <f>F142</f>
        <v>14572.21</v>
      </c>
      <c r="G141" s="11"/>
      <c r="H141" s="11"/>
      <c r="K141" s="44">
        <f>K142</f>
        <v>14572.2</v>
      </c>
    </row>
    <row r="142" spans="1:11" s="16" customFormat="1" ht="53.25" customHeight="1">
      <c r="A142" s="47" t="s">
        <v>197</v>
      </c>
      <c r="B142" s="48" t="s">
        <v>70</v>
      </c>
      <c r="C142" s="48" t="s">
        <v>11</v>
      </c>
      <c r="D142" s="48" t="s">
        <v>144</v>
      </c>
      <c r="E142" s="48" t="s">
        <v>186</v>
      </c>
      <c r="F142" s="77">
        <f>18695-4122.79</f>
        <v>14572.21</v>
      </c>
      <c r="G142" s="79"/>
      <c r="H142" s="79"/>
      <c r="K142" s="77">
        <f>18695-4122.8</f>
        <v>14572.2</v>
      </c>
    </row>
    <row r="143" spans="1:11" s="13" customFormat="1" ht="28.5" customHeight="1">
      <c r="A143" s="38" t="s">
        <v>220</v>
      </c>
      <c r="B143" s="39" t="s">
        <v>70</v>
      </c>
      <c r="C143" s="39" t="s">
        <v>11</v>
      </c>
      <c r="D143" s="39" t="s">
        <v>88</v>
      </c>
      <c r="E143" s="39"/>
      <c r="F143" s="44">
        <f>F144</f>
        <v>300</v>
      </c>
      <c r="G143" s="11"/>
      <c r="H143" s="11"/>
      <c r="K143" s="44">
        <f>K144</f>
        <v>300</v>
      </c>
    </row>
    <row r="144" spans="1:11" s="13" customFormat="1" ht="27.75" customHeight="1">
      <c r="A144" s="47" t="s">
        <v>198</v>
      </c>
      <c r="B144" s="48" t="s">
        <v>70</v>
      </c>
      <c r="C144" s="48" t="s">
        <v>11</v>
      </c>
      <c r="D144" s="48" t="s">
        <v>88</v>
      </c>
      <c r="E144" s="48" t="s">
        <v>187</v>
      </c>
      <c r="F144" s="77">
        <f>500-200</f>
        <v>300</v>
      </c>
      <c r="G144" s="78"/>
      <c r="H144" s="78"/>
      <c r="I144" s="17"/>
      <c r="J144" s="17"/>
      <c r="K144" s="77">
        <f>500-200</f>
        <v>300</v>
      </c>
    </row>
    <row r="145" spans="1:11" s="13" customFormat="1" ht="29.25" customHeight="1">
      <c r="A145" s="38" t="s">
        <v>204</v>
      </c>
      <c r="B145" s="39" t="s">
        <v>70</v>
      </c>
      <c r="C145" s="39" t="s">
        <v>11</v>
      </c>
      <c r="D145" s="39" t="s">
        <v>89</v>
      </c>
      <c r="E145" s="39"/>
      <c r="F145" s="44">
        <f>F146</f>
        <v>50</v>
      </c>
      <c r="G145" s="11"/>
      <c r="H145" s="11"/>
      <c r="K145" s="44">
        <f>K146</f>
        <v>50</v>
      </c>
    </row>
    <row r="146" spans="1:11" s="13" customFormat="1" ht="29.25" customHeight="1">
      <c r="A146" s="47" t="s">
        <v>198</v>
      </c>
      <c r="B146" s="48" t="s">
        <v>70</v>
      </c>
      <c r="C146" s="48" t="s">
        <v>11</v>
      </c>
      <c r="D146" s="48" t="s">
        <v>89</v>
      </c>
      <c r="E146" s="48" t="s">
        <v>187</v>
      </c>
      <c r="F146" s="77">
        <f>100-50</f>
        <v>50</v>
      </c>
      <c r="G146" s="78"/>
      <c r="H146" s="78"/>
      <c r="I146" s="17"/>
      <c r="J146" s="17"/>
      <c r="K146" s="77">
        <f>100-50</f>
        <v>50</v>
      </c>
    </row>
    <row r="147" spans="1:11" s="13" customFormat="1" ht="31.5" customHeight="1">
      <c r="A147" s="59" t="s">
        <v>221</v>
      </c>
      <c r="B147" s="39" t="s">
        <v>70</v>
      </c>
      <c r="C147" s="39" t="s">
        <v>11</v>
      </c>
      <c r="D147" s="39" t="s">
        <v>90</v>
      </c>
      <c r="E147" s="39"/>
      <c r="F147" s="44">
        <f>F148</f>
        <v>180</v>
      </c>
      <c r="G147" s="11"/>
      <c r="H147" s="11"/>
      <c r="K147" s="44">
        <f>K148</f>
        <v>180</v>
      </c>
    </row>
    <row r="148" spans="1:11" s="13" customFormat="1" ht="30" customHeight="1">
      <c r="A148" s="47" t="s">
        <v>198</v>
      </c>
      <c r="B148" s="48" t="s">
        <v>70</v>
      </c>
      <c r="C148" s="48" t="s">
        <v>11</v>
      </c>
      <c r="D148" s="48" t="s">
        <v>90</v>
      </c>
      <c r="E148" s="48" t="s">
        <v>187</v>
      </c>
      <c r="F148" s="77">
        <f>330-150</f>
        <v>180</v>
      </c>
      <c r="G148" s="78"/>
      <c r="H148" s="78"/>
      <c r="I148" s="17"/>
      <c r="J148" s="17"/>
      <c r="K148" s="77">
        <f>330-150</f>
        <v>180</v>
      </c>
    </row>
    <row r="149" spans="1:11" s="10" customFormat="1" ht="30" customHeight="1">
      <c r="A149" s="38" t="s">
        <v>160</v>
      </c>
      <c r="B149" s="39" t="s">
        <v>70</v>
      </c>
      <c r="C149" s="39" t="s">
        <v>61</v>
      </c>
      <c r="D149" s="39"/>
      <c r="E149" s="39"/>
      <c r="F149" s="44">
        <f>F150</f>
        <v>100</v>
      </c>
      <c r="G149" s="11"/>
      <c r="H149" s="11"/>
      <c r="K149" s="44">
        <f>K150</f>
        <v>100</v>
      </c>
    </row>
    <row r="150" spans="1:11" s="13" customFormat="1" ht="15.75" customHeight="1">
      <c r="A150" s="38" t="s">
        <v>176</v>
      </c>
      <c r="B150" s="39" t="s">
        <v>70</v>
      </c>
      <c r="C150" s="39" t="s">
        <v>61</v>
      </c>
      <c r="D150" s="39" t="s">
        <v>54</v>
      </c>
      <c r="E150" s="39"/>
      <c r="F150" s="44">
        <f>F151</f>
        <v>100</v>
      </c>
      <c r="G150" s="12"/>
      <c r="H150" s="12"/>
      <c r="K150" s="44">
        <f>K151</f>
        <v>100</v>
      </c>
    </row>
    <row r="151" spans="1:11" s="13" customFormat="1" ht="30" customHeight="1">
      <c r="A151" s="38" t="s">
        <v>222</v>
      </c>
      <c r="B151" s="39" t="s">
        <v>70</v>
      </c>
      <c r="C151" s="39" t="s">
        <v>61</v>
      </c>
      <c r="D151" s="39" t="s">
        <v>91</v>
      </c>
      <c r="E151" s="39"/>
      <c r="F151" s="44">
        <f>F152</f>
        <v>100</v>
      </c>
      <c r="G151" s="12"/>
      <c r="H151" s="12"/>
      <c r="K151" s="44">
        <f>K152</f>
        <v>100</v>
      </c>
    </row>
    <row r="152" spans="1:11" s="13" customFormat="1" ht="25.5">
      <c r="A152" s="47" t="s">
        <v>198</v>
      </c>
      <c r="B152" s="48" t="s">
        <v>70</v>
      </c>
      <c r="C152" s="48" t="s">
        <v>61</v>
      </c>
      <c r="D152" s="48" t="s">
        <v>91</v>
      </c>
      <c r="E152" s="48" t="s">
        <v>187</v>
      </c>
      <c r="F152" s="77">
        <f>200-100</f>
        <v>100</v>
      </c>
      <c r="G152" s="78"/>
      <c r="H152" s="78"/>
      <c r="I152" s="17"/>
      <c r="J152" s="17"/>
      <c r="K152" s="77">
        <f>200-100</f>
        <v>100</v>
      </c>
    </row>
    <row r="153" spans="1:11" s="10" customFormat="1" ht="13.5" customHeight="1">
      <c r="A153" s="38" t="s">
        <v>92</v>
      </c>
      <c r="B153" s="39" t="s">
        <v>70</v>
      </c>
      <c r="C153" s="39" t="s">
        <v>70</v>
      </c>
      <c r="D153" s="39"/>
      <c r="E153" s="39"/>
      <c r="F153" s="44">
        <f>F154+F157</f>
        <v>1023</v>
      </c>
      <c r="G153" s="11"/>
      <c r="H153" s="11"/>
      <c r="K153" s="44">
        <f>K154+K157</f>
        <v>1023</v>
      </c>
    </row>
    <row r="154" spans="1:11" s="10" customFormat="1" ht="15.75">
      <c r="A154" s="38" t="s">
        <v>145</v>
      </c>
      <c r="B154" s="39" t="s">
        <v>70</v>
      </c>
      <c r="C154" s="39" t="s">
        <v>70</v>
      </c>
      <c r="D154" s="39" t="s">
        <v>146</v>
      </c>
      <c r="E154" s="39"/>
      <c r="F154" s="44">
        <f>F155</f>
        <v>400</v>
      </c>
      <c r="G154" s="11"/>
      <c r="H154" s="11"/>
      <c r="K154" s="44">
        <f>K155</f>
        <v>400</v>
      </c>
    </row>
    <row r="155" spans="1:11" s="10" customFormat="1" ht="15.75">
      <c r="A155" s="36" t="s">
        <v>138</v>
      </c>
      <c r="B155" s="37" t="s">
        <v>70</v>
      </c>
      <c r="C155" s="37" t="s">
        <v>70</v>
      </c>
      <c r="D155" s="37" t="s">
        <v>147</v>
      </c>
      <c r="E155" s="37"/>
      <c r="F155" s="43">
        <f>F156</f>
        <v>400</v>
      </c>
      <c r="G155" s="11"/>
      <c r="H155" s="11"/>
      <c r="K155" s="43">
        <f>K156</f>
        <v>400</v>
      </c>
    </row>
    <row r="156" spans="1:11" s="10" customFormat="1" ht="25.5">
      <c r="A156" s="47" t="s">
        <v>205</v>
      </c>
      <c r="B156" s="48" t="s">
        <v>70</v>
      </c>
      <c r="C156" s="48" t="s">
        <v>70</v>
      </c>
      <c r="D156" s="48" t="s">
        <v>148</v>
      </c>
      <c r="E156" s="48" t="s">
        <v>190</v>
      </c>
      <c r="F156" s="77">
        <f>350+50</f>
        <v>400</v>
      </c>
      <c r="G156" s="79"/>
      <c r="H156" s="79"/>
      <c r="I156" s="16"/>
      <c r="J156" s="16"/>
      <c r="K156" s="77">
        <f>350+50</f>
        <v>400</v>
      </c>
    </row>
    <row r="157" spans="1:11" s="10" customFormat="1" ht="16.5" customHeight="1">
      <c r="A157" s="38" t="s">
        <v>176</v>
      </c>
      <c r="B157" s="39" t="s">
        <v>70</v>
      </c>
      <c r="C157" s="39" t="s">
        <v>70</v>
      </c>
      <c r="D157" s="39" t="s">
        <v>54</v>
      </c>
      <c r="E157" s="39"/>
      <c r="F157" s="44">
        <f>F158+F160</f>
        <v>623</v>
      </c>
      <c r="G157" s="11"/>
      <c r="H157" s="11"/>
      <c r="K157" s="44">
        <f>K158+K160</f>
        <v>623</v>
      </c>
    </row>
    <row r="158" spans="1:11" s="10" customFormat="1" ht="27" customHeight="1">
      <c r="A158" s="38" t="s">
        <v>223</v>
      </c>
      <c r="B158" s="39" t="s">
        <v>70</v>
      </c>
      <c r="C158" s="39" t="s">
        <v>70</v>
      </c>
      <c r="D158" s="39" t="s">
        <v>93</v>
      </c>
      <c r="E158" s="39"/>
      <c r="F158" s="44">
        <f>F159</f>
        <v>243</v>
      </c>
      <c r="G158" s="11"/>
      <c r="H158" s="11"/>
      <c r="K158" s="44">
        <f>K159</f>
        <v>243</v>
      </c>
    </row>
    <row r="159" spans="1:11" s="10" customFormat="1" ht="27.75" customHeight="1">
      <c r="A159" s="47" t="s">
        <v>198</v>
      </c>
      <c r="B159" s="48" t="s">
        <v>70</v>
      </c>
      <c r="C159" s="48" t="s">
        <v>70</v>
      </c>
      <c r="D159" s="48" t="s">
        <v>93</v>
      </c>
      <c r="E159" s="48" t="s">
        <v>187</v>
      </c>
      <c r="F159" s="77">
        <v>243</v>
      </c>
      <c r="G159" s="79"/>
      <c r="H159" s="79"/>
      <c r="I159" s="16"/>
      <c r="J159" s="16"/>
      <c r="K159" s="77">
        <v>243</v>
      </c>
    </row>
    <row r="160" spans="1:11" s="13" customFormat="1" ht="25.5">
      <c r="A160" s="38" t="s">
        <v>224</v>
      </c>
      <c r="B160" s="39" t="s">
        <v>70</v>
      </c>
      <c r="C160" s="39" t="s">
        <v>70</v>
      </c>
      <c r="D160" s="39" t="s">
        <v>94</v>
      </c>
      <c r="E160" s="39"/>
      <c r="F160" s="44">
        <f>F161</f>
        <v>380</v>
      </c>
      <c r="G160" s="12"/>
      <c r="H160" s="12"/>
      <c r="K160" s="44">
        <f>K161</f>
        <v>380</v>
      </c>
    </row>
    <row r="161" spans="1:11" s="10" customFormat="1" ht="25.5">
      <c r="A161" s="47" t="s">
        <v>198</v>
      </c>
      <c r="B161" s="48" t="s">
        <v>70</v>
      </c>
      <c r="C161" s="48" t="s">
        <v>70</v>
      </c>
      <c r="D161" s="48" t="s">
        <v>94</v>
      </c>
      <c r="E161" s="48" t="s">
        <v>187</v>
      </c>
      <c r="F161" s="77">
        <v>380</v>
      </c>
      <c r="G161" s="78"/>
      <c r="H161" s="78"/>
      <c r="I161" s="16"/>
      <c r="J161" s="16"/>
      <c r="K161" s="77">
        <v>380</v>
      </c>
    </row>
    <row r="162" spans="1:11" s="10" customFormat="1" ht="15.75">
      <c r="A162" s="40" t="s">
        <v>95</v>
      </c>
      <c r="B162" s="39" t="s">
        <v>96</v>
      </c>
      <c r="C162" s="39" t="s">
        <v>9</v>
      </c>
      <c r="D162" s="39"/>
      <c r="E162" s="39"/>
      <c r="F162" s="44">
        <f>F163</f>
        <v>5000</v>
      </c>
      <c r="G162" s="11"/>
      <c r="H162" s="11"/>
      <c r="K162" s="44">
        <f>K163</f>
        <v>13096.3</v>
      </c>
    </row>
    <row r="163" spans="1:11" s="13" customFormat="1" ht="15.75">
      <c r="A163" s="38" t="s">
        <v>97</v>
      </c>
      <c r="B163" s="39" t="s">
        <v>96</v>
      </c>
      <c r="C163" s="39" t="s">
        <v>8</v>
      </c>
      <c r="D163" s="39"/>
      <c r="E163" s="39"/>
      <c r="F163" s="44">
        <f>F164+F168</f>
        <v>5000</v>
      </c>
      <c r="G163" s="11"/>
      <c r="H163" s="11"/>
      <c r="K163" s="44">
        <f>K164+K168</f>
        <v>13096.3</v>
      </c>
    </row>
    <row r="164" spans="1:11" s="10" customFormat="1" ht="25.5">
      <c r="A164" s="38" t="s">
        <v>168</v>
      </c>
      <c r="B164" s="39" t="s">
        <v>96</v>
      </c>
      <c r="C164" s="39" t="s">
        <v>8</v>
      </c>
      <c r="D164" s="39" t="s">
        <v>98</v>
      </c>
      <c r="E164" s="39"/>
      <c r="F164" s="44">
        <f>F165</f>
        <v>5000</v>
      </c>
      <c r="G164" s="11"/>
      <c r="H164" s="11"/>
      <c r="K164" s="44">
        <f>K165</f>
        <v>12896.3</v>
      </c>
    </row>
    <row r="165" spans="1:11" s="10" customFormat="1" ht="19.5" customHeight="1">
      <c r="A165" s="38" t="s">
        <v>103</v>
      </c>
      <c r="B165" s="39" t="s">
        <v>96</v>
      </c>
      <c r="C165" s="39" t="s">
        <v>8</v>
      </c>
      <c r="D165" s="39" t="s">
        <v>165</v>
      </c>
      <c r="E165" s="39"/>
      <c r="F165" s="44">
        <f>F166</f>
        <v>5000</v>
      </c>
      <c r="G165" s="12"/>
      <c r="H165" s="12"/>
      <c r="K165" s="44">
        <f>K166</f>
        <v>12896.3</v>
      </c>
    </row>
    <row r="166" spans="1:11" s="10" customFormat="1" ht="30.75" customHeight="1">
      <c r="A166" s="38" t="s">
        <v>169</v>
      </c>
      <c r="B166" s="39" t="s">
        <v>96</v>
      </c>
      <c r="C166" s="39" t="s">
        <v>8</v>
      </c>
      <c r="D166" s="39" t="s">
        <v>166</v>
      </c>
      <c r="E166" s="39"/>
      <c r="F166" s="44">
        <f>F167</f>
        <v>5000</v>
      </c>
      <c r="G166" s="12"/>
      <c r="H166" s="12"/>
      <c r="K166" s="44">
        <f>K167</f>
        <v>12896.3</v>
      </c>
    </row>
    <row r="167" spans="1:11" s="10" customFormat="1" ht="25.5">
      <c r="A167" s="47" t="s">
        <v>205</v>
      </c>
      <c r="B167" s="48" t="s">
        <v>96</v>
      </c>
      <c r="C167" s="48" t="s">
        <v>8</v>
      </c>
      <c r="D167" s="48" t="s">
        <v>166</v>
      </c>
      <c r="E167" s="48" t="s">
        <v>190</v>
      </c>
      <c r="F167" s="77">
        <f>13450+2550-11000</f>
        <v>5000</v>
      </c>
      <c r="G167" s="78"/>
      <c r="H167" s="78"/>
      <c r="I167" s="16"/>
      <c r="J167" s="16"/>
      <c r="K167" s="77">
        <f>13450+2550-3103.7</f>
        <v>12896.3</v>
      </c>
    </row>
    <row r="168" spans="1:11" s="10" customFormat="1" ht="15.75">
      <c r="A168" s="38" t="s">
        <v>209</v>
      </c>
      <c r="B168" s="39" t="s">
        <v>96</v>
      </c>
      <c r="C168" s="39" t="s">
        <v>8</v>
      </c>
      <c r="D168" s="39" t="s">
        <v>54</v>
      </c>
      <c r="E168" s="39"/>
      <c r="F168" s="44">
        <f>F169</f>
        <v>0</v>
      </c>
      <c r="G168" s="12"/>
      <c r="H168" s="12"/>
      <c r="K168" s="44">
        <f>K169</f>
        <v>200</v>
      </c>
    </row>
    <row r="169" spans="1:11" s="10" customFormat="1" ht="41.25" customHeight="1">
      <c r="A169" s="36" t="s">
        <v>248</v>
      </c>
      <c r="B169" s="37" t="s">
        <v>96</v>
      </c>
      <c r="C169" s="37" t="s">
        <v>8</v>
      </c>
      <c r="D169" s="37" t="s">
        <v>247</v>
      </c>
      <c r="E169" s="37"/>
      <c r="F169" s="43">
        <f>F170</f>
        <v>0</v>
      </c>
      <c r="G169" s="12"/>
      <c r="H169" s="12"/>
      <c r="K169" s="43">
        <f>K170</f>
        <v>200</v>
      </c>
    </row>
    <row r="170" spans="1:11" s="10" customFormat="1" ht="30.75" customHeight="1">
      <c r="A170" s="47" t="s">
        <v>205</v>
      </c>
      <c r="B170" s="48" t="s">
        <v>96</v>
      </c>
      <c r="C170" s="48" t="s">
        <v>8</v>
      </c>
      <c r="D170" s="48" t="s">
        <v>247</v>
      </c>
      <c r="E170" s="48" t="s">
        <v>190</v>
      </c>
      <c r="F170" s="77">
        <f>200-200</f>
        <v>0</v>
      </c>
      <c r="G170" s="78"/>
      <c r="H170" s="78"/>
      <c r="I170" s="16"/>
      <c r="J170" s="16"/>
      <c r="K170" s="77">
        <v>200</v>
      </c>
    </row>
    <row r="171" spans="1:11" s="10" customFormat="1" ht="15.75">
      <c r="A171" s="40" t="s">
        <v>99</v>
      </c>
      <c r="B171" s="39" t="s">
        <v>47</v>
      </c>
      <c r="C171" s="39" t="s">
        <v>9</v>
      </c>
      <c r="D171" s="39"/>
      <c r="E171" s="39"/>
      <c r="F171" s="44">
        <f>F172+F177</f>
        <v>16449.8</v>
      </c>
      <c r="G171" s="11"/>
      <c r="H171" s="11"/>
      <c r="K171" s="44">
        <f>K172+K177</f>
        <v>16449.8</v>
      </c>
    </row>
    <row r="172" spans="1:11" s="10" customFormat="1" ht="15.75">
      <c r="A172" s="38" t="s">
        <v>100</v>
      </c>
      <c r="B172" s="39" t="s">
        <v>47</v>
      </c>
      <c r="C172" s="39" t="s">
        <v>8</v>
      </c>
      <c r="D172" s="39"/>
      <c r="E172" s="39"/>
      <c r="F172" s="44">
        <f>F173</f>
        <v>14362.5</v>
      </c>
      <c r="G172" s="11"/>
      <c r="H172" s="11"/>
      <c r="K172" s="44">
        <f>K173</f>
        <v>14362.5</v>
      </c>
    </row>
    <row r="173" spans="1:11" s="13" customFormat="1" ht="15.75">
      <c r="A173" s="38" t="s">
        <v>101</v>
      </c>
      <c r="B173" s="39" t="s">
        <v>47</v>
      </c>
      <c r="C173" s="39" t="s">
        <v>8</v>
      </c>
      <c r="D173" s="39" t="s">
        <v>102</v>
      </c>
      <c r="E173" s="39"/>
      <c r="F173" s="44">
        <f>F174</f>
        <v>14362.5</v>
      </c>
      <c r="G173" s="12"/>
      <c r="H173" s="12"/>
      <c r="K173" s="44">
        <f>K174</f>
        <v>14362.5</v>
      </c>
    </row>
    <row r="174" spans="1:11" s="13" customFormat="1" ht="18.75" customHeight="1">
      <c r="A174" s="38" t="s">
        <v>103</v>
      </c>
      <c r="B174" s="39" t="s">
        <v>47</v>
      </c>
      <c r="C174" s="39" t="s">
        <v>8</v>
      </c>
      <c r="D174" s="39" t="s">
        <v>104</v>
      </c>
      <c r="E174" s="39"/>
      <c r="F174" s="44">
        <f>F175</f>
        <v>14362.5</v>
      </c>
      <c r="G174" s="11"/>
      <c r="H174" s="11"/>
      <c r="K174" s="44">
        <f>K175</f>
        <v>14362.5</v>
      </c>
    </row>
    <row r="175" spans="1:11" s="13" customFormat="1" ht="27" customHeight="1">
      <c r="A175" s="38" t="s">
        <v>105</v>
      </c>
      <c r="B175" s="39" t="s">
        <v>47</v>
      </c>
      <c r="C175" s="39" t="s">
        <v>8</v>
      </c>
      <c r="D175" s="39" t="s">
        <v>106</v>
      </c>
      <c r="E175" s="39"/>
      <c r="F175" s="44">
        <f>F176</f>
        <v>14362.5</v>
      </c>
      <c r="G175" s="12"/>
      <c r="H175" s="12"/>
      <c r="K175" s="44">
        <f>K176</f>
        <v>14362.5</v>
      </c>
    </row>
    <row r="176" spans="1:11" s="13" customFormat="1" ht="25.5">
      <c r="A176" s="47" t="s">
        <v>205</v>
      </c>
      <c r="B176" s="48" t="s">
        <v>47</v>
      </c>
      <c r="C176" s="48" t="s">
        <v>8</v>
      </c>
      <c r="D176" s="48" t="s">
        <v>106</v>
      </c>
      <c r="E176" s="48" t="s">
        <v>190</v>
      </c>
      <c r="F176" s="77">
        <v>14362.5</v>
      </c>
      <c r="G176" s="78"/>
      <c r="H176" s="78"/>
      <c r="I176" s="17"/>
      <c r="J176" s="17"/>
      <c r="K176" s="77">
        <v>14362.5</v>
      </c>
    </row>
    <row r="177" spans="1:11" s="10" customFormat="1" ht="15" customHeight="1">
      <c r="A177" s="59" t="s">
        <v>225</v>
      </c>
      <c r="B177" s="39" t="s">
        <v>47</v>
      </c>
      <c r="C177" s="39" t="s">
        <v>47</v>
      </c>
      <c r="D177" s="39"/>
      <c r="E177" s="39"/>
      <c r="F177" s="44">
        <f>F178</f>
        <v>2087.3</v>
      </c>
      <c r="G177" s="11"/>
      <c r="H177" s="11"/>
      <c r="K177" s="44">
        <f>K178</f>
        <v>2087.3</v>
      </c>
    </row>
    <row r="178" spans="1:11" s="13" customFormat="1" ht="15.75">
      <c r="A178" s="38" t="s">
        <v>176</v>
      </c>
      <c r="B178" s="37" t="s">
        <v>47</v>
      </c>
      <c r="C178" s="37" t="s">
        <v>47</v>
      </c>
      <c r="D178" s="37" t="s">
        <v>54</v>
      </c>
      <c r="E178" s="37"/>
      <c r="F178" s="44">
        <f>F181+F183+F185+F179+F187</f>
        <v>2087.3</v>
      </c>
      <c r="G178" s="12"/>
      <c r="H178" s="12"/>
      <c r="K178" s="44">
        <f>K181+K183+K185+K179+K187</f>
        <v>2087.3</v>
      </c>
    </row>
    <row r="179" spans="1:11" s="13" customFormat="1" ht="43.5" customHeight="1">
      <c r="A179" s="38" t="s">
        <v>226</v>
      </c>
      <c r="B179" s="39" t="s">
        <v>47</v>
      </c>
      <c r="C179" s="39" t="s">
        <v>47</v>
      </c>
      <c r="D179" s="39" t="s">
        <v>107</v>
      </c>
      <c r="E179" s="39"/>
      <c r="F179" s="44">
        <f>F180</f>
        <v>200</v>
      </c>
      <c r="G179" s="12"/>
      <c r="H179" s="12"/>
      <c r="K179" s="44">
        <f>K180</f>
        <v>200</v>
      </c>
    </row>
    <row r="180" spans="1:11" s="13" customFormat="1" ht="25.5">
      <c r="A180" s="47" t="s">
        <v>205</v>
      </c>
      <c r="B180" s="48" t="s">
        <v>47</v>
      </c>
      <c r="C180" s="48" t="s">
        <v>47</v>
      </c>
      <c r="D180" s="48" t="s">
        <v>107</v>
      </c>
      <c r="E180" s="48" t="s">
        <v>190</v>
      </c>
      <c r="F180" s="77">
        <f>374.3-174.3</f>
        <v>200</v>
      </c>
      <c r="G180" s="78"/>
      <c r="H180" s="78"/>
      <c r="I180" s="17"/>
      <c r="J180" s="17"/>
      <c r="K180" s="77">
        <f>374.3-174.3</f>
        <v>200</v>
      </c>
    </row>
    <row r="181" spans="1:11" s="13" customFormat="1" ht="25.5">
      <c r="A181" s="38" t="s">
        <v>182</v>
      </c>
      <c r="B181" s="39" t="s">
        <v>47</v>
      </c>
      <c r="C181" s="39" t="s">
        <v>47</v>
      </c>
      <c r="D181" s="39" t="s">
        <v>108</v>
      </c>
      <c r="E181" s="39"/>
      <c r="F181" s="44">
        <f>F182</f>
        <v>100</v>
      </c>
      <c r="G181" s="12"/>
      <c r="H181" s="12"/>
      <c r="K181" s="44">
        <f>K182</f>
        <v>100</v>
      </c>
    </row>
    <row r="182" spans="1:11" s="13" customFormat="1" ht="25.5">
      <c r="A182" s="47" t="s">
        <v>205</v>
      </c>
      <c r="B182" s="48" t="s">
        <v>47</v>
      </c>
      <c r="C182" s="48" t="s">
        <v>47</v>
      </c>
      <c r="D182" s="48" t="s">
        <v>108</v>
      </c>
      <c r="E182" s="48" t="s">
        <v>190</v>
      </c>
      <c r="F182" s="77">
        <f>299-199</f>
        <v>100</v>
      </c>
      <c r="G182" s="78"/>
      <c r="H182" s="78"/>
      <c r="I182" s="17"/>
      <c r="J182" s="17"/>
      <c r="K182" s="77">
        <f>299-199</f>
        <v>100</v>
      </c>
    </row>
    <row r="183" spans="1:11" s="13" customFormat="1" ht="15.75">
      <c r="A183" s="38" t="s">
        <v>183</v>
      </c>
      <c r="B183" s="39" t="s">
        <v>47</v>
      </c>
      <c r="C183" s="39" t="s">
        <v>47</v>
      </c>
      <c r="D183" s="39" t="s">
        <v>109</v>
      </c>
      <c r="E183" s="39"/>
      <c r="F183" s="44">
        <f>F184</f>
        <v>1386</v>
      </c>
      <c r="G183" s="12"/>
      <c r="H183" s="12"/>
      <c r="K183" s="44">
        <f>K184</f>
        <v>1386</v>
      </c>
    </row>
    <row r="184" spans="1:11" s="13" customFormat="1" ht="25.5">
      <c r="A184" s="47" t="s">
        <v>205</v>
      </c>
      <c r="B184" s="48" t="s">
        <v>47</v>
      </c>
      <c r="C184" s="48" t="s">
        <v>47</v>
      </c>
      <c r="D184" s="48" t="s">
        <v>109</v>
      </c>
      <c r="E184" s="48" t="s">
        <v>190</v>
      </c>
      <c r="F184" s="77">
        <v>1386</v>
      </c>
      <c r="G184" s="78"/>
      <c r="H184" s="78"/>
      <c r="I184" s="17"/>
      <c r="J184" s="17"/>
      <c r="K184" s="77">
        <v>1386</v>
      </c>
    </row>
    <row r="185" spans="1:11" s="13" customFormat="1" ht="25.5">
      <c r="A185" s="38" t="s">
        <v>178</v>
      </c>
      <c r="B185" s="39" t="s">
        <v>47</v>
      </c>
      <c r="C185" s="39" t="s">
        <v>47</v>
      </c>
      <c r="D185" s="39" t="s">
        <v>110</v>
      </c>
      <c r="E185" s="39"/>
      <c r="F185" s="44">
        <f>F186</f>
        <v>118.7</v>
      </c>
      <c r="G185" s="12"/>
      <c r="H185" s="12"/>
      <c r="K185" s="44">
        <f>K186</f>
        <v>118.7</v>
      </c>
    </row>
    <row r="186" spans="1:11" s="13" customFormat="1" ht="25.5">
      <c r="A186" s="47" t="s">
        <v>205</v>
      </c>
      <c r="B186" s="48" t="s">
        <v>47</v>
      </c>
      <c r="C186" s="48" t="s">
        <v>47</v>
      </c>
      <c r="D186" s="48" t="s">
        <v>110</v>
      </c>
      <c r="E186" s="48" t="s">
        <v>190</v>
      </c>
      <c r="F186" s="77">
        <v>118.7</v>
      </c>
      <c r="G186" s="78"/>
      <c r="H186" s="78"/>
      <c r="I186" s="17"/>
      <c r="J186" s="17"/>
      <c r="K186" s="77">
        <v>118.7</v>
      </c>
    </row>
    <row r="187" spans="1:11" s="13" customFormat="1" ht="15.75" customHeight="1">
      <c r="A187" s="38" t="s">
        <v>174</v>
      </c>
      <c r="B187" s="39" t="s">
        <v>47</v>
      </c>
      <c r="C187" s="39" t="s">
        <v>47</v>
      </c>
      <c r="D187" s="39" t="s">
        <v>111</v>
      </c>
      <c r="E187" s="39"/>
      <c r="F187" s="44">
        <f>F188+F190</f>
        <v>282.6</v>
      </c>
      <c r="G187" s="11"/>
      <c r="H187" s="11"/>
      <c r="K187" s="44">
        <f>K188+K190</f>
        <v>282.6</v>
      </c>
    </row>
    <row r="188" spans="1:11" s="13" customFormat="1" ht="15.75" customHeight="1">
      <c r="A188" s="38" t="s">
        <v>184</v>
      </c>
      <c r="B188" s="39" t="s">
        <v>47</v>
      </c>
      <c r="C188" s="39" t="s">
        <v>47</v>
      </c>
      <c r="D188" s="39" t="s">
        <v>112</v>
      </c>
      <c r="E188" s="39"/>
      <c r="F188" s="44">
        <f>F189</f>
        <v>134.3</v>
      </c>
      <c r="G188" s="12"/>
      <c r="H188" s="12"/>
      <c r="K188" s="44">
        <f>K189</f>
        <v>134.3</v>
      </c>
    </row>
    <row r="189" spans="1:11" s="13" customFormat="1" ht="25.5">
      <c r="A189" s="47" t="s">
        <v>205</v>
      </c>
      <c r="B189" s="48" t="s">
        <v>47</v>
      </c>
      <c r="C189" s="48" t="s">
        <v>47</v>
      </c>
      <c r="D189" s="48" t="s">
        <v>112</v>
      </c>
      <c r="E189" s="48" t="s">
        <v>190</v>
      </c>
      <c r="F189" s="77">
        <f>334.3-200</f>
        <v>134.3</v>
      </c>
      <c r="G189" s="78"/>
      <c r="H189" s="78"/>
      <c r="I189" s="17"/>
      <c r="J189" s="17"/>
      <c r="K189" s="77">
        <f>334.3-200</f>
        <v>134.3</v>
      </c>
    </row>
    <row r="190" spans="1:11" s="13" customFormat="1" ht="25.5">
      <c r="A190" s="38" t="s">
        <v>179</v>
      </c>
      <c r="B190" s="39" t="s">
        <v>47</v>
      </c>
      <c r="C190" s="39" t="s">
        <v>47</v>
      </c>
      <c r="D190" s="39" t="s">
        <v>113</v>
      </c>
      <c r="E190" s="39"/>
      <c r="F190" s="44">
        <f>F191</f>
        <v>148.3</v>
      </c>
      <c r="G190" s="12"/>
      <c r="H190" s="12"/>
      <c r="K190" s="44">
        <f>K191</f>
        <v>148.3</v>
      </c>
    </row>
    <row r="191" spans="1:11" s="13" customFormat="1" ht="25.5">
      <c r="A191" s="47" t="s">
        <v>205</v>
      </c>
      <c r="B191" s="48" t="s">
        <v>47</v>
      </c>
      <c r="C191" s="48" t="s">
        <v>47</v>
      </c>
      <c r="D191" s="48" t="s">
        <v>113</v>
      </c>
      <c r="E191" s="48" t="s">
        <v>190</v>
      </c>
      <c r="F191" s="77">
        <f>248.3-100</f>
        <v>148.3</v>
      </c>
      <c r="G191" s="78"/>
      <c r="H191" s="78"/>
      <c r="I191" s="17"/>
      <c r="J191" s="17"/>
      <c r="K191" s="77">
        <f>248.3-100</f>
        <v>148.3</v>
      </c>
    </row>
    <row r="192" spans="1:11" s="10" customFormat="1" ht="15.75">
      <c r="A192" s="40" t="s">
        <v>114</v>
      </c>
      <c r="B192" s="39" t="s">
        <v>115</v>
      </c>
      <c r="C192" s="39" t="s">
        <v>9</v>
      </c>
      <c r="D192" s="39"/>
      <c r="E192" s="39"/>
      <c r="F192" s="63">
        <f>F193+F240+F253</f>
        <v>41935.3</v>
      </c>
      <c r="G192" s="11"/>
      <c r="H192" s="11"/>
      <c r="I192" s="10">
        <f>32603.3+300+297.4</f>
        <v>33200.700000000004</v>
      </c>
      <c r="K192" s="63">
        <f>K193+K240+K253</f>
        <v>41526.000000000015</v>
      </c>
    </row>
    <row r="193" spans="1:11" s="10" customFormat="1" ht="15.75">
      <c r="A193" s="38" t="s">
        <v>116</v>
      </c>
      <c r="B193" s="39" t="s">
        <v>115</v>
      </c>
      <c r="C193" s="39" t="s">
        <v>17</v>
      </c>
      <c r="D193" s="39"/>
      <c r="E193" s="39"/>
      <c r="F193" s="44">
        <f>F194+F198+F200+F207+F209+F213+F215+F219+F221+F227+F229+F231+F233+F236+F238+F205+F202</f>
        <v>31927.9</v>
      </c>
      <c r="G193" s="11"/>
      <c r="H193" s="11"/>
      <c r="K193" s="44">
        <f>K194+K198+K200+K207+K209+K213+K215+K219+K221+K227+K229+K231+K233+K236+K238+K205+K202</f>
        <v>31555.50000000001</v>
      </c>
    </row>
    <row r="194" spans="1:11" s="13" customFormat="1" ht="15.75">
      <c r="A194" s="38" t="s">
        <v>227</v>
      </c>
      <c r="B194" s="39" t="s">
        <v>115</v>
      </c>
      <c r="C194" s="39" t="s">
        <v>17</v>
      </c>
      <c r="D194" s="39" t="s">
        <v>117</v>
      </c>
      <c r="E194" s="39"/>
      <c r="F194" s="44">
        <f>F195</f>
        <v>871.6</v>
      </c>
      <c r="G194" s="12"/>
      <c r="H194" s="12"/>
      <c r="I194" s="24"/>
      <c r="K194" s="44">
        <f>K195</f>
        <v>871.6</v>
      </c>
    </row>
    <row r="195" spans="1:11" s="13" customFormat="1" ht="28.5" customHeight="1">
      <c r="A195" s="36" t="s">
        <v>228</v>
      </c>
      <c r="B195" s="37" t="s">
        <v>115</v>
      </c>
      <c r="C195" s="37" t="s">
        <v>17</v>
      </c>
      <c r="D195" s="37" t="s">
        <v>118</v>
      </c>
      <c r="E195" s="37"/>
      <c r="F195" s="43">
        <f>F196</f>
        <v>871.6</v>
      </c>
      <c r="G195" s="12"/>
      <c r="H195" s="12"/>
      <c r="K195" s="43">
        <f>K196</f>
        <v>871.6</v>
      </c>
    </row>
    <row r="196" spans="1:11" s="13" customFormat="1" ht="15.75">
      <c r="A196" s="47" t="s">
        <v>200</v>
      </c>
      <c r="B196" s="48" t="s">
        <v>115</v>
      </c>
      <c r="C196" s="48" t="s">
        <v>17</v>
      </c>
      <c r="D196" s="48" t="s">
        <v>118</v>
      </c>
      <c r="E196" s="48" t="s">
        <v>192</v>
      </c>
      <c r="F196" s="77">
        <v>871.6</v>
      </c>
      <c r="G196" s="78"/>
      <c r="H196" s="78"/>
      <c r="I196" s="17"/>
      <c r="J196" s="17"/>
      <c r="K196" s="77">
        <v>871.6</v>
      </c>
    </row>
    <row r="197" spans="1:11" s="10" customFormat="1" ht="16.5" customHeight="1">
      <c r="A197" s="38" t="s">
        <v>119</v>
      </c>
      <c r="B197" s="39" t="s">
        <v>115</v>
      </c>
      <c r="C197" s="39" t="s">
        <v>17</v>
      </c>
      <c r="D197" s="39" t="s">
        <v>120</v>
      </c>
      <c r="E197" s="39"/>
      <c r="F197" s="44">
        <f>F198+F200+F202</f>
        <v>20236.9</v>
      </c>
      <c r="G197" s="11"/>
      <c r="H197" s="11"/>
      <c r="K197" s="44">
        <f>K198+K200+K202</f>
        <v>19558.7</v>
      </c>
    </row>
    <row r="198" spans="1:11" s="13" customFormat="1" ht="25.5" customHeight="1">
      <c r="A198" s="38" t="s">
        <v>161</v>
      </c>
      <c r="B198" s="39" t="s">
        <v>115</v>
      </c>
      <c r="C198" s="39" t="s">
        <v>17</v>
      </c>
      <c r="D198" s="39" t="s">
        <v>274</v>
      </c>
      <c r="E198" s="39"/>
      <c r="F198" s="44">
        <f>F199</f>
        <v>5560.2</v>
      </c>
      <c r="G198" s="11"/>
      <c r="H198" s="11"/>
      <c r="K198" s="44">
        <f>K199</f>
        <v>5605.3</v>
      </c>
    </row>
    <row r="199" spans="1:11" s="13" customFormat="1" ht="15.75">
      <c r="A199" s="47" t="s">
        <v>200</v>
      </c>
      <c r="B199" s="48" t="s">
        <v>115</v>
      </c>
      <c r="C199" s="48" t="s">
        <v>17</v>
      </c>
      <c r="D199" s="48" t="s">
        <v>275</v>
      </c>
      <c r="E199" s="48" t="s">
        <v>192</v>
      </c>
      <c r="F199" s="77">
        <v>5560.2</v>
      </c>
      <c r="G199" s="78"/>
      <c r="H199" s="78"/>
      <c r="I199" s="17"/>
      <c r="J199" s="17"/>
      <c r="K199" s="77">
        <v>5605.3</v>
      </c>
    </row>
    <row r="200" spans="1:11" s="13" customFormat="1" ht="25.5">
      <c r="A200" s="38" t="s">
        <v>121</v>
      </c>
      <c r="B200" s="39" t="s">
        <v>115</v>
      </c>
      <c r="C200" s="39" t="s">
        <v>17</v>
      </c>
      <c r="D200" s="39" t="s">
        <v>274</v>
      </c>
      <c r="E200" s="39"/>
      <c r="F200" s="44">
        <f>F201</f>
        <v>11390.2</v>
      </c>
      <c r="G200" s="11"/>
      <c r="H200" s="11"/>
      <c r="K200" s="44">
        <f>K201</f>
        <v>11027.4</v>
      </c>
    </row>
    <row r="201" spans="1:11" s="13" customFormat="1" ht="15.75">
      <c r="A201" s="47" t="s">
        <v>200</v>
      </c>
      <c r="B201" s="48" t="s">
        <v>115</v>
      </c>
      <c r="C201" s="48" t="s">
        <v>17</v>
      </c>
      <c r="D201" s="48" t="s">
        <v>277</v>
      </c>
      <c r="E201" s="48" t="s">
        <v>192</v>
      </c>
      <c r="F201" s="77">
        <v>11390.2</v>
      </c>
      <c r="G201" s="78"/>
      <c r="H201" s="78"/>
      <c r="I201" s="17"/>
      <c r="J201" s="17"/>
      <c r="K201" s="77">
        <v>11027.4</v>
      </c>
    </row>
    <row r="202" spans="1:11" s="13" customFormat="1" ht="105.75" customHeight="1">
      <c r="A202" s="38" t="s">
        <v>278</v>
      </c>
      <c r="B202" s="39" t="s">
        <v>115</v>
      </c>
      <c r="C202" s="39" t="s">
        <v>17</v>
      </c>
      <c r="D202" s="39" t="s">
        <v>193</v>
      </c>
      <c r="E202" s="39"/>
      <c r="F202" s="44">
        <f>F203</f>
        <v>3286.5</v>
      </c>
      <c r="G202" s="12"/>
      <c r="H202" s="12"/>
      <c r="K202" s="44">
        <f>K203</f>
        <v>2926</v>
      </c>
    </row>
    <row r="203" spans="1:11" s="13" customFormat="1" ht="15.75">
      <c r="A203" s="36" t="s">
        <v>200</v>
      </c>
      <c r="B203" s="37" t="s">
        <v>115</v>
      </c>
      <c r="C203" s="37" t="s">
        <v>17</v>
      </c>
      <c r="D203" s="37" t="s">
        <v>193</v>
      </c>
      <c r="E203" s="37" t="s">
        <v>192</v>
      </c>
      <c r="F203" s="43">
        <v>3286.5</v>
      </c>
      <c r="G203" s="12"/>
      <c r="H203" s="12"/>
      <c r="K203" s="43">
        <v>2926</v>
      </c>
    </row>
    <row r="204" spans="1:11" s="10" customFormat="1" ht="25.5">
      <c r="A204" s="38" t="s">
        <v>229</v>
      </c>
      <c r="B204" s="39" t="s">
        <v>115</v>
      </c>
      <c r="C204" s="39" t="s">
        <v>17</v>
      </c>
      <c r="D204" s="39" t="s">
        <v>260</v>
      </c>
      <c r="E204" s="39"/>
      <c r="F204" s="44">
        <f>F207+F209+F211+F213+F215+F217+F219+F221+F223+F225+F227+F229+F231+F233+F205</f>
        <v>10489.400000000001</v>
      </c>
      <c r="G204" s="11"/>
      <c r="H204" s="11"/>
      <c r="K204" s="44">
        <f>K207+K209+K211+K213+K215+K217+K219+K221+K223+K225+K227+K229+K231+K233+K205</f>
        <v>10795.199999999997</v>
      </c>
    </row>
    <row r="205" spans="1:11" s="10" customFormat="1" ht="15.75">
      <c r="A205" s="38" t="s">
        <v>194</v>
      </c>
      <c r="B205" s="39" t="s">
        <v>115</v>
      </c>
      <c r="C205" s="39" t="s">
        <v>17</v>
      </c>
      <c r="D205" s="39" t="s">
        <v>261</v>
      </c>
      <c r="E205" s="39"/>
      <c r="F205" s="44">
        <f>F206</f>
        <v>2939</v>
      </c>
      <c r="G205" s="11"/>
      <c r="H205" s="11"/>
      <c r="K205" s="44">
        <f>K206</f>
        <v>2939</v>
      </c>
    </row>
    <row r="206" spans="1:11" s="10" customFormat="1" ht="15.75">
      <c r="A206" s="47" t="s">
        <v>200</v>
      </c>
      <c r="B206" s="48" t="s">
        <v>115</v>
      </c>
      <c r="C206" s="48" t="s">
        <v>17</v>
      </c>
      <c r="D206" s="48" t="s">
        <v>262</v>
      </c>
      <c r="E206" s="48" t="s">
        <v>192</v>
      </c>
      <c r="F206" s="77">
        <v>2939</v>
      </c>
      <c r="G206" s="79"/>
      <c r="H206" s="79"/>
      <c r="I206" s="16"/>
      <c r="J206" s="16"/>
      <c r="K206" s="77">
        <v>2939</v>
      </c>
    </row>
    <row r="207" spans="1:11" s="13" customFormat="1" ht="28.5" customHeight="1">
      <c r="A207" s="38" t="s">
        <v>162</v>
      </c>
      <c r="B207" s="39" t="s">
        <v>115</v>
      </c>
      <c r="C207" s="39" t="s">
        <v>17</v>
      </c>
      <c r="D207" s="39" t="s">
        <v>263</v>
      </c>
      <c r="E207" s="39"/>
      <c r="F207" s="44">
        <f>F208</f>
        <v>2132</v>
      </c>
      <c r="G207" s="11"/>
      <c r="H207" s="11"/>
      <c r="K207" s="44">
        <f>K208</f>
        <v>2278.4</v>
      </c>
    </row>
    <row r="208" spans="1:11" s="13" customFormat="1" ht="15.75">
      <c r="A208" s="47" t="s">
        <v>200</v>
      </c>
      <c r="B208" s="48" t="s">
        <v>115</v>
      </c>
      <c r="C208" s="48" t="s">
        <v>17</v>
      </c>
      <c r="D208" s="48" t="s">
        <v>263</v>
      </c>
      <c r="E208" s="48" t="s">
        <v>192</v>
      </c>
      <c r="F208" s="77">
        <v>2132</v>
      </c>
      <c r="G208" s="78"/>
      <c r="H208" s="78"/>
      <c r="I208" s="17"/>
      <c r="J208" s="17"/>
      <c r="K208" s="77">
        <v>2278.4</v>
      </c>
    </row>
    <row r="209" spans="1:11" s="13" customFormat="1" ht="41.25" customHeight="1">
      <c r="A209" s="38" t="s">
        <v>230</v>
      </c>
      <c r="B209" s="39" t="s">
        <v>115</v>
      </c>
      <c r="C209" s="39" t="s">
        <v>17</v>
      </c>
      <c r="D209" s="39" t="s">
        <v>264</v>
      </c>
      <c r="E209" s="39"/>
      <c r="F209" s="44">
        <f>F210</f>
        <v>778.9</v>
      </c>
      <c r="G209" s="12"/>
      <c r="H209" s="12"/>
      <c r="K209" s="44">
        <f>K210</f>
        <v>819.9</v>
      </c>
    </row>
    <row r="210" spans="1:11" s="13" customFormat="1" ht="18.75" customHeight="1">
      <c r="A210" s="47" t="s">
        <v>200</v>
      </c>
      <c r="B210" s="48" t="s">
        <v>115</v>
      </c>
      <c r="C210" s="48" t="s">
        <v>17</v>
      </c>
      <c r="D210" s="48" t="s">
        <v>264</v>
      </c>
      <c r="E210" s="48" t="s">
        <v>192</v>
      </c>
      <c r="F210" s="77">
        <v>778.9</v>
      </c>
      <c r="G210" s="78"/>
      <c r="H210" s="78"/>
      <c r="I210" s="17"/>
      <c r="J210" s="17"/>
      <c r="K210" s="77">
        <v>819.9</v>
      </c>
    </row>
    <row r="211" spans="1:11" s="10" customFormat="1" ht="30.75" customHeight="1" hidden="1">
      <c r="A211" s="38"/>
      <c r="B211" s="39"/>
      <c r="C211" s="39"/>
      <c r="D211" s="39"/>
      <c r="E211" s="39"/>
      <c r="F211" s="44"/>
      <c r="G211" s="11"/>
      <c r="H211" s="11"/>
      <c r="K211" s="44"/>
    </row>
    <row r="212" spans="1:11" s="13" customFormat="1" ht="14.25" customHeight="1" hidden="1">
      <c r="A212" s="36"/>
      <c r="B212" s="37"/>
      <c r="C212" s="37"/>
      <c r="D212" s="37"/>
      <c r="E212" s="37"/>
      <c r="F212" s="43"/>
      <c r="G212" s="12"/>
      <c r="H212" s="12"/>
      <c r="K212" s="43"/>
    </row>
    <row r="213" spans="1:11" s="13" customFormat="1" ht="42" customHeight="1">
      <c r="A213" s="38" t="s">
        <v>231</v>
      </c>
      <c r="B213" s="39" t="s">
        <v>115</v>
      </c>
      <c r="C213" s="39" t="s">
        <v>17</v>
      </c>
      <c r="D213" s="39" t="s">
        <v>265</v>
      </c>
      <c r="E213" s="39"/>
      <c r="F213" s="44">
        <f>F214</f>
        <v>2203.4</v>
      </c>
      <c r="G213" s="12"/>
      <c r="H213" s="12"/>
      <c r="K213" s="44">
        <f>K214</f>
        <v>2313.5</v>
      </c>
    </row>
    <row r="214" spans="1:11" s="13" customFormat="1" ht="14.25" customHeight="1">
      <c r="A214" s="47" t="s">
        <v>200</v>
      </c>
      <c r="B214" s="48" t="s">
        <v>115</v>
      </c>
      <c r="C214" s="48" t="s">
        <v>17</v>
      </c>
      <c r="D214" s="48" t="s">
        <v>265</v>
      </c>
      <c r="E214" s="48" t="s">
        <v>192</v>
      </c>
      <c r="F214" s="77">
        <v>2203.4</v>
      </c>
      <c r="G214" s="78"/>
      <c r="H214" s="78"/>
      <c r="I214" s="17"/>
      <c r="J214" s="17"/>
      <c r="K214" s="77">
        <v>2313.5</v>
      </c>
    </row>
    <row r="215" spans="1:11" s="13" customFormat="1" ht="39.75" customHeight="1">
      <c r="A215" s="38" t="s">
        <v>232</v>
      </c>
      <c r="B215" s="39" t="s">
        <v>115</v>
      </c>
      <c r="C215" s="39" t="s">
        <v>17</v>
      </c>
      <c r="D215" s="39" t="s">
        <v>266</v>
      </c>
      <c r="E215" s="39"/>
      <c r="F215" s="44">
        <f>F216</f>
        <v>20.4</v>
      </c>
      <c r="G215" s="12"/>
      <c r="H215" s="12"/>
      <c r="K215" s="44">
        <f>K216</f>
        <v>20.4</v>
      </c>
    </row>
    <row r="216" spans="1:11" s="13" customFormat="1" ht="15" customHeight="1">
      <c r="A216" s="47" t="s">
        <v>200</v>
      </c>
      <c r="B216" s="48" t="s">
        <v>115</v>
      </c>
      <c r="C216" s="48" t="s">
        <v>17</v>
      </c>
      <c r="D216" s="48" t="s">
        <v>266</v>
      </c>
      <c r="E216" s="48" t="s">
        <v>192</v>
      </c>
      <c r="F216" s="77">
        <v>20.4</v>
      </c>
      <c r="G216" s="78"/>
      <c r="H216" s="78"/>
      <c r="I216" s="17"/>
      <c r="J216" s="17"/>
      <c r="K216" s="77">
        <v>20.4</v>
      </c>
    </row>
    <row r="217" spans="1:11" s="13" customFormat="1" ht="47.25" customHeight="1" hidden="1">
      <c r="A217" s="38"/>
      <c r="B217" s="39"/>
      <c r="C217" s="39"/>
      <c r="D217" s="39"/>
      <c r="E217" s="39"/>
      <c r="F217" s="44"/>
      <c r="G217" s="12"/>
      <c r="H217" s="12"/>
      <c r="K217" s="44"/>
    </row>
    <row r="218" spans="1:11" s="13" customFormat="1" ht="15.75" customHeight="1" hidden="1">
      <c r="A218" s="36"/>
      <c r="B218" s="37"/>
      <c r="C218" s="37"/>
      <c r="D218" s="37"/>
      <c r="E218" s="37"/>
      <c r="F218" s="43"/>
      <c r="G218" s="12"/>
      <c r="H218" s="12"/>
      <c r="K218" s="43"/>
    </row>
    <row r="219" spans="1:11" s="13" customFormat="1" ht="50.25" customHeight="1">
      <c r="A219" s="38" t="s">
        <v>233</v>
      </c>
      <c r="B219" s="39" t="s">
        <v>115</v>
      </c>
      <c r="C219" s="39" t="s">
        <v>17</v>
      </c>
      <c r="D219" s="39" t="s">
        <v>267</v>
      </c>
      <c r="E219" s="39"/>
      <c r="F219" s="44">
        <f>F220</f>
        <v>72.1</v>
      </c>
      <c r="G219" s="12"/>
      <c r="H219" s="12"/>
      <c r="K219" s="44">
        <f>K220</f>
        <v>75.7</v>
      </c>
    </row>
    <row r="220" spans="1:11" s="13" customFormat="1" ht="15.75">
      <c r="A220" s="47" t="s">
        <v>200</v>
      </c>
      <c r="B220" s="48" t="s">
        <v>115</v>
      </c>
      <c r="C220" s="48" t="s">
        <v>17</v>
      </c>
      <c r="D220" s="48" t="s">
        <v>267</v>
      </c>
      <c r="E220" s="48" t="s">
        <v>192</v>
      </c>
      <c r="F220" s="77">
        <v>72.1</v>
      </c>
      <c r="G220" s="78"/>
      <c r="H220" s="78"/>
      <c r="I220" s="17"/>
      <c r="J220" s="17"/>
      <c r="K220" s="77">
        <v>75.7</v>
      </c>
    </row>
    <row r="221" spans="1:11" s="13" customFormat="1" ht="25.5">
      <c r="A221" s="38" t="s">
        <v>234</v>
      </c>
      <c r="B221" s="39" t="s">
        <v>115</v>
      </c>
      <c r="C221" s="39" t="s">
        <v>17</v>
      </c>
      <c r="D221" s="39" t="s">
        <v>268</v>
      </c>
      <c r="E221" s="39"/>
      <c r="F221" s="44">
        <f>F222</f>
        <v>1997.2</v>
      </c>
      <c r="G221" s="12"/>
      <c r="H221" s="12"/>
      <c r="K221" s="44">
        <f>K222</f>
        <v>1997.2</v>
      </c>
    </row>
    <row r="222" spans="1:11" s="13" customFormat="1" ht="13.5" customHeight="1">
      <c r="A222" s="47" t="s">
        <v>200</v>
      </c>
      <c r="B222" s="48" t="s">
        <v>115</v>
      </c>
      <c r="C222" s="48" t="s">
        <v>17</v>
      </c>
      <c r="D222" s="48" t="s">
        <v>268</v>
      </c>
      <c r="E222" s="48" t="s">
        <v>192</v>
      </c>
      <c r="F222" s="77">
        <v>1997.2</v>
      </c>
      <c r="G222" s="78"/>
      <c r="H222" s="78"/>
      <c r="I222" s="17"/>
      <c r="J222" s="17"/>
      <c r="K222" s="77">
        <v>1997.2</v>
      </c>
    </row>
    <row r="223" spans="1:11" s="13" customFormat="1" ht="15.75" customHeight="1" hidden="1">
      <c r="A223" s="38"/>
      <c r="B223" s="39"/>
      <c r="C223" s="39"/>
      <c r="D223" s="39"/>
      <c r="E223" s="39"/>
      <c r="F223" s="44"/>
      <c r="G223" s="12"/>
      <c r="H223" s="12"/>
      <c r="K223" s="44"/>
    </row>
    <row r="224" spans="1:11" s="13" customFormat="1" ht="15.75" customHeight="1" hidden="1">
      <c r="A224" s="36"/>
      <c r="B224" s="37"/>
      <c r="C224" s="37"/>
      <c r="D224" s="37"/>
      <c r="E224" s="37"/>
      <c r="F224" s="43"/>
      <c r="G224" s="12"/>
      <c r="H224" s="12"/>
      <c r="K224" s="43"/>
    </row>
    <row r="225" spans="1:11" s="13" customFormat="1" ht="15.75" customHeight="1" hidden="1">
      <c r="A225" s="38"/>
      <c r="B225" s="39"/>
      <c r="C225" s="39"/>
      <c r="D225" s="39"/>
      <c r="E225" s="39"/>
      <c r="F225" s="44"/>
      <c r="G225" s="12"/>
      <c r="H225" s="12"/>
      <c r="K225" s="44"/>
    </row>
    <row r="226" spans="1:11" s="13" customFormat="1" ht="15.75" customHeight="1" hidden="1">
      <c r="A226" s="36"/>
      <c r="B226" s="37"/>
      <c r="C226" s="37"/>
      <c r="D226" s="37"/>
      <c r="E226" s="37"/>
      <c r="F226" s="43"/>
      <c r="G226" s="12"/>
      <c r="H226" s="12"/>
      <c r="K226" s="43"/>
    </row>
    <row r="227" spans="1:11" s="13" customFormat="1" ht="51">
      <c r="A227" s="38" t="s">
        <v>163</v>
      </c>
      <c r="B227" s="39" t="s">
        <v>115</v>
      </c>
      <c r="C227" s="39" t="s">
        <v>17</v>
      </c>
      <c r="D227" s="39" t="s">
        <v>269</v>
      </c>
      <c r="E227" s="39"/>
      <c r="F227" s="44">
        <f>F228</f>
        <v>17.1</v>
      </c>
      <c r="G227" s="12"/>
      <c r="H227" s="12"/>
      <c r="K227" s="44">
        <f>K228</f>
        <v>17.9</v>
      </c>
    </row>
    <row r="228" spans="1:11" s="13" customFormat="1" ht="15.75">
      <c r="A228" s="47" t="s">
        <v>200</v>
      </c>
      <c r="B228" s="48" t="s">
        <v>115</v>
      </c>
      <c r="C228" s="48" t="s">
        <v>17</v>
      </c>
      <c r="D228" s="48" t="s">
        <v>270</v>
      </c>
      <c r="E228" s="48" t="s">
        <v>192</v>
      </c>
      <c r="F228" s="77">
        <v>17.1</v>
      </c>
      <c r="G228" s="78"/>
      <c r="H228" s="78"/>
      <c r="I228" s="17"/>
      <c r="J228" s="17"/>
      <c r="K228" s="77">
        <v>17.9</v>
      </c>
    </row>
    <row r="229" spans="1:11" s="13" customFormat="1" ht="25.5">
      <c r="A229" s="38" t="s">
        <v>235</v>
      </c>
      <c r="B229" s="39" t="s">
        <v>115</v>
      </c>
      <c r="C229" s="39" t="s">
        <v>17</v>
      </c>
      <c r="D229" s="39" t="s">
        <v>271</v>
      </c>
      <c r="E229" s="39"/>
      <c r="F229" s="44">
        <f>F230</f>
        <v>251.4</v>
      </c>
      <c r="G229" s="12"/>
      <c r="H229" s="12"/>
      <c r="K229" s="44">
        <f>K230</f>
        <v>251.4</v>
      </c>
    </row>
    <row r="230" spans="1:11" s="13" customFormat="1" ht="15.75">
      <c r="A230" s="47" t="s">
        <v>200</v>
      </c>
      <c r="B230" s="48" t="s">
        <v>115</v>
      </c>
      <c r="C230" s="48" t="s">
        <v>17</v>
      </c>
      <c r="D230" s="48" t="s">
        <v>271</v>
      </c>
      <c r="E230" s="48" t="s">
        <v>192</v>
      </c>
      <c r="F230" s="77">
        <v>251.4</v>
      </c>
      <c r="G230" s="78"/>
      <c r="H230" s="78"/>
      <c r="I230" s="17"/>
      <c r="J230" s="17"/>
      <c r="K230" s="77">
        <v>251.4</v>
      </c>
    </row>
    <row r="231" spans="1:11" s="13" customFormat="1" ht="25.5">
      <c r="A231" s="38" t="s">
        <v>236</v>
      </c>
      <c r="B231" s="39" t="s">
        <v>115</v>
      </c>
      <c r="C231" s="39" t="s">
        <v>17</v>
      </c>
      <c r="D231" s="39" t="s">
        <v>272</v>
      </c>
      <c r="E231" s="39"/>
      <c r="F231" s="44">
        <f>F232</f>
        <v>61.8</v>
      </c>
      <c r="G231" s="12"/>
      <c r="H231" s="12"/>
      <c r="K231" s="44">
        <f>K232</f>
        <v>64.9</v>
      </c>
    </row>
    <row r="232" spans="1:11" s="13" customFormat="1" ht="15.75">
      <c r="A232" s="47" t="s">
        <v>200</v>
      </c>
      <c r="B232" s="48" t="s">
        <v>115</v>
      </c>
      <c r="C232" s="48" t="s">
        <v>17</v>
      </c>
      <c r="D232" s="48" t="s">
        <v>272</v>
      </c>
      <c r="E232" s="48" t="s">
        <v>192</v>
      </c>
      <c r="F232" s="77">
        <v>61.8</v>
      </c>
      <c r="G232" s="78"/>
      <c r="H232" s="78"/>
      <c r="I232" s="17"/>
      <c r="J232" s="17"/>
      <c r="K232" s="77">
        <v>64.9</v>
      </c>
    </row>
    <row r="233" spans="1:11" s="13" customFormat="1" ht="25.5">
      <c r="A233" s="38" t="s">
        <v>122</v>
      </c>
      <c r="B233" s="39" t="s">
        <v>115</v>
      </c>
      <c r="C233" s="39" t="s">
        <v>17</v>
      </c>
      <c r="D233" s="39" t="s">
        <v>273</v>
      </c>
      <c r="E233" s="39"/>
      <c r="F233" s="44">
        <f>F234</f>
        <v>16.1</v>
      </c>
      <c r="G233" s="12"/>
      <c r="H233" s="12"/>
      <c r="K233" s="44">
        <f>K234</f>
        <v>16.9</v>
      </c>
    </row>
    <row r="234" spans="1:11" s="13" customFormat="1" ht="15.75">
      <c r="A234" s="47" t="s">
        <v>200</v>
      </c>
      <c r="B234" s="48" t="s">
        <v>115</v>
      </c>
      <c r="C234" s="48" t="s">
        <v>17</v>
      </c>
      <c r="D234" s="48" t="s">
        <v>273</v>
      </c>
      <c r="E234" s="48" t="s">
        <v>192</v>
      </c>
      <c r="F234" s="77">
        <v>16.1</v>
      </c>
      <c r="G234" s="78"/>
      <c r="H234" s="78"/>
      <c r="I234" s="17"/>
      <c r="J234" s="17"/>
      <c r="K234" s="77">
        <v>16.9</v>
      </c>
    </row>
    <row r="235" spans="1:11" s="10" customFormat="1" ht="21" customHeight="1">
      <c r="A235" s="38" t="s">
        <v>176</v>
      </c>
      <c r="B235" s="39" t="s">
        <v>115</v>
      </c>
      <c r="C235" s="39" t="s">
        <v>17</v>
      </c>
      <c r="D235" s="39" t="s">
        <v>54</v>
      </c>
      <c r="E235" s="39"/>
      <c r="F235" s="44">
        <f>F236+F238</f>
        <v>330</v>
      </c>
      <c r="G235" s="11"/>
      <c r="H235" s="11"/>
      <c r="K235" s="44">
        <f>K236+K238</f>
        <v>330</v>
      </c>
    </row>
    <row r="236" spans="1:11" s="13" customFormat="1" ht="20.25" customHeight="1">
      <c r="A236" s="38" t="s">
        <v>237</v>
      </c>
      <c r="B236" s="39" t="s">
        <v>115</v>
      </c>
      <c r="C236" s="39" t="s">
        <v>17</v>
      </c>
      <c r="D236" s="39" t="s">
        <v>123</v>
      </c>
      <c r="E236" s="39"/>
      <c r="F236" s="44">
        <f>F237</f>
        <v>200</v>
      </c>
      <c r="G236" s="11"/>
      <c r="H236" s="11"/>
      <c r="K236" s="44">
        <f>K237</f>
        <v>200</v>
      </c>
    </row>
    <row r="237" spans="1:11" s="13" customFormat="1" ht="15.75">
      <c r="A237" s="47" t="s">
        <v>200</v>
      </c>
      <c r="B237" s="48" t="s">
        <v>115</v>
      </c>
      <c r="C237" s="48" t="s">
        <v>17</v>
      </c>
      <c r="D237" s="48" t="s">
        <v>123</v>
      </c>
      <c r="E237" s="48" t="s">
        <v>192</v>
      </c>
      <c r="F237" s="77">
        <f>350-150</f>
        <v>200</v>
      </c>
      <c r="G237" s="78"/>
      <c r="H237" s="78"/>
      <c r="I237" s="17"/>
      <c r="J237" s="17"/>
      <c r="K237" s="77">
        <f>350-150</f>
        <v>200</v>
      </c>
    </row>
    <row r="238" spans="1:11" s="13" customFormat="1" ht="29.25" customHeight="1">
      <c r="A238" s="38" t="s">
        <v>185</v>
      </c>
      <c r="B238" s="39" t="s">
        <v>115</v>
      </c>
      <c r="C238" s="39" t="s">
        <v>17</v>
      </c>
      <c r="D238" s="39" t="s">
        <v>124</v>
      </c>
      <c r="E238" s="39"/>
      <c r="F238" s="44">
        <f>F239</f>
        <v>130</v>
      </c>
      <c r="G238" s="11"/>
      <c r="H238" s="11"/>
      <c r="K238" s="44">
        <f>K239</f>
        <v>130</v>
      </c>
    </row>
    <row r="239" spans="1:11" s="13" customFormat="1" ht="15.75">
      <c r="A239" s="47" t="s">
        <v>200</v>
      </c>
      <c r="B239" s="48" t="s">
        <v>115</v>
      </c>
      <c r="C239" s="48" t="s">
        <v>17</v>
      </c>
      <c r="D239" s="48" t="s">
        <v>124</v>
      </c>
      <c r="E239" s="48" t="s">
        <v>192</v>
      </c>
      <c r="F239" s="77">
        <f>310-180</f>
        <v>130</v>
      </c>
      <c r="G239" s="78"/>
      <c r="H239" s="78"/>
      <c r="I239" s="17"/>
      <c r="J239" s="17"/>
      <c r="K239" s="77">
        <f>310-180</f>
        <v>130</v>
      </c>
    </row>
    <row r="240" spans="1:11" s="10" customFormat="1" ht="15.75">
      <c r="A240" s="38" t="s">
        <v>238</v>
      </c>
      <c r="B240" s="39" t="s">
        <v>115</v>
      </c>
      <c r="C240" s="39" t="s">
        <v>21</v>
      </c>
      <c r="D240" s="39"/>
      <c r="E240" s="39"/>
      <c r="F240" s="44">
        <f>F243+F241</f>
        <v>4825.1</v>
      </c>
      <c r="G240" s="11"/>
      <c r="H240" s="11"/>
      <c r="K240" s="44">
        <f>K243+K241</f>
        <v>4788.200000000001</v>
      </c>
    </row>
    <row r="241" spans="1:11" s="10" customFormat="1" ht="44.25" customHeight="1">
      <c r="A241" s="38" t="s">
        <v>196</v>
      </c>
      <c r="B241" s="39" t="s">
        <v>115</v>
      </c>
      <c r="C241" s="39" t="s">
        <v>21</v>
      </c>
      <c r="D241" s="39" t="s">
        <v>195</v>
      </c>
      <c r="E241" s="39"/>
      <c r="F241" s="44">
        <f>F242</f>
        <v>544.5</v>
      </c>
      <c r="G241" s="11"/>
      <c r="H241" s="11"/>
      <c r="K241" s="44">
        <f>K242</f>
        <v>544.5</v>
      </c>
    </row>
    <row r="242" spans="1:11" s="10" customFormat="1" ht="25.5">
      <c r="A242" s="47" t="s">
        <v>276</v>
      </c>
      <c r="B242" s="48" t="s">
        <v>115</v>
      </c>
      <c r="C242" s="48" t="s">
        <v>21</v>
      </c>
      <c r="D242" s="48" t="s">
        <v>195</v>
      </c>
      <c r="E242" s="48" t="s">
        <v>191</v>
      </c>
      <c r="F242" s="77">
        <v>544.5</v>
      </c>
      <c r="G242" s="79"/>
      <c r="H242" s="79"/>
      <c r="I242" s="16"/>
      <c r="J242" s="16"/>
      <c r="K242" s="77">
        <v>544.5</v>
      </c>
    </row>
    <row r="243" spans="1:11" s="10" customFormat="1" ht="18" customHeight="1">
      <c r="A243" s="38" t="s">
        <v>164</v>
      </c>
      <c r="B243" s="39" t="s">
        <v>115</v>
      </c>
      <c r="C243" s="39" t="s">
        <v>21</v>
      </c>
      <c r="D243" s="39" t="s">
        <v>87</v>
      </c>
      <c r="E243" s="39"/>
      <c r="F243" s="44">
        <f>F246+F244</f>
        <v>4280.6</v>
      </c>
      <c r="G243" s="11"/>
      <c r="H243" s="11"/>
      <c r="K243" s="44">
        <f>K246+K244</f>
        <v>4243.700000000001</v>
      </c>
    </row>
    <row r="244" spans="1:11" s="13" customFormat="1" ht="55.5" customHeight="1">
      <c r="A244" s="38" t="s">
        <v>239</v>
      </c>
      <c r="B244" s="39" t="s">
        <v>115</v>
      </c>
      <c r="C244" s="39" t="s">
        <v>21</v>
      </c>
      <c r="D244" s="39" t="s">
        <v>125</v>
      </c>
      <c r="E244" s="39"/>
      <c r="F244" s="44">
        <f>F245</f>
        <v>1590.4</v>
      </c>
      <c r="G244" s="11"/>
      <c r="H244" s="11"/>
      <c r="K244" s="44">
        <f>K245</f>
        <v>1590.4</v>
      </c>
    </row>
    <row r="245" spans="1:11" s="13" customFormat="1" ht="15.75">
      <c r="A245" s="47" t="s">
        <v>200</v>
      </c>
      <c r="B245" s="48" t="s">
        <v>115</v>
      </c>
      <c r="C245" s="48" t="s">
        <v>21</v>
      </c>
      <c r="D245" s="48" t="s">
        <v>125</v>
      </c>
      <c r="E245" s="48" t="s">
        <v>192</v>
      </c>
      <c r="F245" s="77">
        <v>1590.4</v>
      </c>
      <c r="G245" s="78"/>
      <c r="H245" s="78"/>
      <c r="I245" s="17"/>
      <c r="J245" s="17"/>
      <c r="K245" s="77">
        <v>1590.4</v>
      </c>
    </row>
    <row r="246" spans="1:11" s="13" customFormat="1" ht="38.25">
      <c r="A246" s="38" t="s">
        <v>240</v>
      </c>
      <c r="B246" s="39" t="s">
        <v>115</v>
      </c>
      <c r="C246" s="39" t="s">
        <v>21</v>
      </c>
      <c r="D246" s="39" t="s">
        <v>126</v>
      </c>
      <c r="E246" s="39"/>
      <c r="F246" s="44">
        <f>F247+F249+F251</f>
        <v>2690.2</v>
      </c>
      <c r="G246" s="11"/>
      <c r="H246" s="11"/>
      <c r="K246" s="44">
        <f>K247+K249+K251</f>
        <v>2653.3</v>
      </c>
    </row>
    <row r="247" spans="1:11" s="13" customFormat="1" ht="15.75">
      <c r="A247" s="38" t="s">
        <v>241</v>
      </c>
      <c r="B247" s="39" t="s">
        <v>115</v>
      </c>
      <c r="C247" s="39" t="s">
        <v>21</v>
      </c>
      <c r="D247" s="39" t="s">
        <v>127</v>
      </c>
      <c r="E247" s="39"/>
      <c r="F247" s="44">
        <f>F248</f>
        <v>400</v>
      </c>
      <c r="G247" s="12"/>
      <c r="H247" s="12"/>
      <c r="K247" s="44">
        <f>K248</f>
        <v>400</v>
      </c>
    </row>
    <row r="248" spans="1:11" s="13" customFormat="1" ht="15.75">
      <c r="A248" s="47" t="s">
        <v>200</v>
      </c>
      <c r="B248" s="48" t="s">
        <v>115</v>
      </c>
      <c r="C248" s="48" t="s">
        <v>21</v>
      </c>
      <c r="D248" s="48" t="s">
        <v>127</v>
      </c>
      <c r="E248" s="48" t="s">
        <v>192</v>
      </c>
      <c r="F248" s="77">
        <v>400</v>
      </c>
      <c r="G248" s="78"/>
      <c r="H248" s="78"/>
      <c r="I248" s="17"/>
      <c r="J248" s="17"/>
      <c r="K248" s="77">
        <v>400</v>
      </c>
    </row>
    <row r="249" spans="1:11" s="13" customFormat="1" ht="15.75">
      <c r="A249" s="38" t="s">
        <v>242</v>
      </c>
      <c r="B249" s="39" t="s">
        <v>115</v>
      </c>
      <c r="C249" s="39" t="s">
        <v>21</v>
      </c>
      <c r="D249" s="39" t="s">
        <v>128</v>
      </c>
      <c r="E249" s="39"/>
      <c r="F249" s="44">
        <f>F250</f>
        <v>400</v>
      </c>
      <c r="G249" s="12"/>
      <c r="H249" s="12"/>
      <c r="K249" s="44">
        <f>K250</f>
        <v>400</v>
      </c>
    </row>
    <row r="250" spans="1:11" s="13" customFormat="1" ht="15.75">
      <c r="A250" s="47" t="s">
        <v>200</v>
      </c>
      <c r="B250" s="48" t="s">
        <v>115</v>
      </c>
      <c r="C250" s="48" t="s">
        <v>21</v>
      </c>
      <c r="D250" s="48" t="s">
        <v>128</v>
      </c>
      <c r="E250" s="48" t="s">
        <v>192</v>
      </c>
      <c r="F250" s="77">
        <v>400</v>
      </c>
      <c r="G250" s="78"/>
      <c r="H250" s="78"/>
      <c r="I250" s="17"/>
      <c r="J250" s="17"/>
      <c r="K250" s="77">
        <v>400</v>
      </c>
    </row>
    <row r="251" spans="1:11" s="13" customFormat="1" ht="15.75">
      <c r="A251" s="38" t="s">
        <v>243</v>
      </c>
      <c r="B251" s="39" t="s">
        <v>115</v>
      </c>
      <c r="C251" s="39" t="s">
        <v>21</v>
      </c>
      <c r="D251" s="39" t="s">
        <v>129</v>
      </c>
      <c r="E251" s="39"/>
      <c r="F251" s="44">
        <f>F252</f>
        <v>1890.2</v>
      </c>
      <c r="G251" s="11"/>
      <c r="H251" s="11"/>
      <c r="K251" s="44">
        <f>K252</f>
        <v>1853.3</v>
      </c>
    </row>
    <row r="252" spans="1:11" s="13" customFormat="1" ht="15.75">
      <c r="A252" s="47" t="s">
        <v>200</v>
      </c>
      <c r="B252" s="48" t="s">
        <v>115</v>
      </c>
      <c r="C252" s="48" t="s">
        <v>21</v>
      </c>
      <c r="D252" s="48" t="s">
        <v>129</v>
      </c>
      <c r="E252" s="48" t="s">
        <v>192</v>
      </c>
      <c r="F252" s="77">
        <v>1890.2</v>
      </c>
      <c r="G252" s="78"/>
      <c r="H252" s="78"/>
      <c r="I252" s="17"/>
      <c r="J252" s="17"/>
      <c r="K252" s="77">
        <v>1853.3</v>
      </c>
    </row>
    <row r="253" spans="1:11" s="10" customFormat="1" ht="15.75">
      <c r="A253" s="38" t="s">
        <v>130</v>
      </c>
      <c r="B253" s="39" t="s">
        <v>115</v>
      </c>
      <c r="C253" s="39" t="s">
        <v>26</v>
      </c>
      <c r="D253" s="39"/>
      <c r="E253" s="39"/>
      <c r="F253" s="44">
        <f>F254+F268</f>
        <v>5182.3</v>
      </c>
      <c r="G253" s="11"/>
      <c r="H253" s="11"/>
      <c r="K253" s="44">
        <f>K254+K268</f>
        <v>5182.3</v>
      </c>
    </row>
    <row r="254" spans="1:11" s="13" customFormat="1" ht="27.75" customHeight="1">
      <c r="A254" s="38" t="s">
        <v>12</v>
      </c>
      <c r="B254" s="39" t="s">
        <v>115</v>
      </c>
      <c r="C254" s="39" t="s">
        <v>26</v>
      </c>
      <c r="D254" s="39" t="s">
        <v>13</v>
      </c>
      <c r="E254" s="39"/>
      <c r="F254" s="44">
        <f>F255+F258+F261+F264</f>
        <v>4982.3</v>
      </c>
      <c r="G254" s="11"/>
      <c r="H254" s="11"/>
      <c r="K254" s="44">
        <f>K255+K258+K261+K264</f>
        <v>4982.3</v>
      </c>
    </row>
    <row r="255" spans="1:11" s="13" customFormat="1" ht="15.75">
      <c r="A255" s="38" t="s">
        <v>18</v>
      </c>
      <c r="B255" s="39" t="s">
        <v>115</v>
      </c>
      <c r="C255" s="39" t="s">
        <v>26</v>
      </c>
      <c r="D255" s="39" t="s">
        <v>19</v>
      </c>
      <c r="E255" s="39"/>
      <c r="F255" s="44">
        <f>F256+F257</f>
        <v>516.0999999999999</v>
      </c>
      <c r="G255" s="12"/>
      <c r="H255" s="12"/>
      <c r="K255" s="44">
        <f>K256+K257</f>
        <v>516.0999999999999</v>
      </c>
    </row>
    <row r="256" spans="1:11" s="13" customFormat="1" ht="51">
      <c r="A256" s="47" t="s">
        <v>197</v>
      </c>
      <c r="B256" s="48" t="s">
        <v>115</v>
      </c>
      <c r="C256" s="48" t="s">
        <v>26</v>
      </c>
      <c r="D256" s="48" t="s">
        <v>19</v>
      </c>
      <c r="E256" s="48" t="s">
        <v>186</v>
      </c>
      <c r="F256" s="77">
        <v>408.78</v>
      </c>
      <c r="G256" s="78"/>
      <c r="H256" s="78"/>
      <c r="I256" s="17"/>
      <c r="J256" s="17"/>
      <c r="K256" s="77">
        <v>408.78</v>
      </c>
    </row>
    <row r="257" spans="1:11" s="13" customFormat="1" ht="25.5">
      <c r="A257" s="47" t="s">
        <v>198</v>
      </c>
      <c r="B257" s="48" t="s">
        <v>115</v>
      </c>
      <c r="C257" s="48" t="s">
        <v>26</v>
      </c>
      <c r="D257" s="48" t="s">
        <v>19</v>
      </c>
      <c r="E257" s="48" t="s">
        <v>187</v>
      </c>
      <c r="F257" s="77">
        <v>107.32</v>
      </c>
      <c r="G257" s="78"/>
      <c r="H257" s="78"/>
      <c r="I257" s="17"/>
      <c r="J257" s="17"/>
      <c r="K257" s="77">
        <v>107.32</v>
      </c>
    </row>
    <row r="258" spans="1:11" s="13" customFormat="1" ht="25.5">
      <c r="A258" s="38" t="s">
        <v>149</v>
      </c>
      <c r="B258" s="39" t="s">
        <v>115</v>
      </c>
      <c r="C258" s="39" t="s">
        <v>26</v>
      </c>
      <c r="D258" s="39" t="s">
        <v>131</v>
      </c>
      <c r="E258" s="39"/>
      <c r="F258" s="45">
        <f>F259+F260</f>
        <v>3148.1000000000004</v>
      </c>
      <c r="G258" s="18"/>
      <c r="H258" s="18"/>
      <c r="K258" s="45">
        <f>K259+K260</f>
        <v>3148.1000000000004</v>
      </c>
    </row>
    <row r="259" spans="1:11" s="13" customFormat="1" ht="51">
      <c r="A259" s="47" t="s">
        <v>197</v>
      </c>
      <c r="B259" s="48" t="s">
        <v>115</v>
      </c>
      <c r="C259" s="48" t="s">
        <v>26</v>
      </c>
      <c r="D259" s="48" t="s">
        <v>131</v>
      </c>
      <c r="E259" s="48" t="s">
        <v>186</v>
      </c>
      <c r="F259" s="86">
        <v>2731.3</v>
      </c>
      <c r="G259" s="87"/>
      <c r="H259" s="87"/>
      <c r="I259" s="17"/>
      <c r="J259" s="17"/>
      <c r="K259" s="86">
        <v>2731.3</v>
      </c>
    </row>
    <row r="260" spans="1:11" s="13" customFormat="1" ht="25.5">
      <c r="A260" s="47" t="s">
        <v>198</v>
      </c>
      <c r="B260" s="48" t="s">
        <v>115</v>
      </c>
      <c r="C260" s="48" t="s">
        <v>26</v>
      </c>
      <c r="D260" s="48" t="s">
        <v>131</v>
      </c>
      <c r="E260" s="48" t="s">
        <v>187</v>
      </c>
      <c r="F260" s="86">
        <v>416.8</v>
      </c>
      <c r="G260" s="87"/>
      <c r="H260" s="87"/>
      <c r="I260" s="17"/>
      <c r="J260" s="17"/>
      <c r="K260" s="86">
        <v>416.8</v>
      </c>
    </row>
    <row r="261" spans="1:11" s="13" customFormat="1" ht="25.5">
      <c r="A261" s="38" t="s">
        <v>244</v>
      </c>
      <c r="B261" s="39" t="s">
        <v>115</v>
      </c>
      <c r="C261" s="39" t="s">
        <v>26</v>
      </c>
      <c r="D261" s="39" t="s">
        <v>132</v>
      </c>
      <c r="E261" s="39"/>
      <c r="F261" s="45">
        <f>F262+F263</f>
        <v>519.2</v>
      </c>
      <c r="G261" s="18"/>
      <c r="H261" s="18"/>
      <c r="K261" s="45">
        <f>K262+K263</f>
        <v>519.2</v>
      </c>
    </row>
    <row r="262" spans="1:11" s="13" customFormat="1" ht="51">
      <c r="A262" s="47" t="s">
        <v>197</v>
      </c>
      <c r="B262" s="48" t="s">
        <v>115</v>
      </c>
      <c r="C262" s="48" t="s">
        <v>26</v>
      </c>
      <c r="D262" s="48" t="s">
        <v>132</v>
      </c>
      <c r="E262" s="48" t="s">
        <v>186</v>
      </c>
      <c r="F262" s="86">
        <v>447.6</v>
      </c>
      <c r="G262" s="87"/>
      <c r="H262" s="87"/>
      <c r="I262" s="17"/>
      <c r="J262" s="17"/>
      <c r="K262" s="86">
        <v>447.6</v>
      </c>
    </row>
    <row r="263" spans="1:11" s="13" customFormat="1" ht="25.5">
      <c r="A263" s="47" t="s">
        <v>198</v>
      </c>
      <c r="B263" s="48" t="s">
        <v>115</v>
      </c>
      <c r="C263" s="48" t="s">
        <v>26</v>
      </c>
      <c r="D263" s="48" t="s">
        <v>132</v>
      </c>
      <c r="E263" s="48" t="s">
        <v>187</v>
      </c>
      <c r="F263" s="86">
        <v>71.6</v>
      </c>
      <c r="G263" s="87"/>
      <c r="H263" s="87"/>
      <c r="I263" s="17"/>
      <c r="J263" s="17"/>
      <c r="K263" s="86">
        <v>71.6</v>
      </c>
    </row>
    <row r="264" spans="1:11" s="13" customFormat="1" ht="25.5">
      <c r="A264" s="38" t="s">
        <v>245</v>
      </c>
      <c r="B264" s="39" t="s">
        <v>115</v>
      </c>
      <c r="C264" s="39" t="s">
        <v>26</v>
      </c>
      <c r="D264" s="39" t="s">
        <v>133</v>
      </c>
      <c r="E264" s="39"/>
      <c r="F264" s="45">
        <f>F265+F266</f>
        <v>798.9</v>
      </c>
      <c r="G264" s="18"/>
      <c r="H264" s="18"/>
      <c r="K264" s="45">
        <f>K265+K266</f>
        <v>798.9</v>
      </c>
    </row>
    <row r="265" spans="1:11" s="13" customFormat="1" ht="51">
      <c r="A265" s="47" t="s">
        <v>197</v>
      </c>
      <c r="B265" s="48" t="s">
        <v>115</v>
      </c>
      <c r="C265" s="48" t="s">
        <v>26</v>
      </c>
      <c r="D265" s="48" t="s">
        <v>133</v>
      </c>
      <c r="E265" s="48" t="s">
        <v>186</v>
      </c>
      <c r="F265" s="86">
        <v>713.8</v>
      </c>
      <c r="G265" s="87"/>
      <c r="H265" s="87"/>
      <c r="I265" s="17"/>
      <c r="J265" s="17"/>
      <c r="K265" s="86">
        <v>713.8</v>
      </c>
    </row>
    <row r="266" spans="1:11" s="13" customFormat="1" ht="25.5">
      <c r="A266" s="47" t="s">
        <v>198</v>
      </c>
      <c r="B266" s="48" t="s">
        <v>115</v>
      </c>
      <c r="C266" s="48" t="s">
        <v>26</v>
      </c>
      <c r="D266" s="48" t="s">
        <v>133</v>
      </c>
      <c r="E266" s="48" t="s">
        <v>187</v>
      </c>
      <c r="F266" s="86">
        <v>85.1</v>
      </c>
      <c r="G266" s="87"/>
      <c r="H266" s="87"/>
      <c r="I266" s="17"/>
      <c r="J266" s="17"/>
      <c r="K266" s="86">
        <v>85.1</v>
      </c>
    </row>
    <row r="267" spans="1:11" s="13" customFormat="1" ht="16.5" customHeight="1">
      <c r="A267" s="38" t="s">
        <v>164</v>
      </c>
      <c r="B267" s="39" t="s">
        <v>115</v>
      </c>
      <c r="C267" s="39" t="s">
        <v>26</v>
      </c>
      <c r="D267" s="39" t="s">
        <v>87</v>
      </c>
      <c r="E267" s="39"/>
      <c r="F267" s="45">
        <f>F268</f>
        <v>200</v>
      </c>
      <c r="G267" s="18"/>
      <c r="H267" s="18"/>
      <c r="K267" s="45">
        <f>K268</f>
        <v>200</v>
      </c>
    </row>
    <row r="268" spans="1:11" s="13" customFormat="1" ht="25.5">
      <c r="A268" s="36" t="s">
        <v>158</v>
      </c>
      <c r="B268" s="37" t="s">
        <v>115</v>
      </c>
      <c r="C268" s="37" t="s">
        <v>26</v>
      </c>
      <c r="D268" s="37" t="s">
        <v>256</v>
      </c>
      <c r="E268" s="37"/>
      <c r="F268" s="46">
        <f>F269</f>
        <v>200</v>
      </c>
      <c r="G268" s="19"/>
      <c r="H268" s="19"/>
      <c r="K268" s="46">
        <f>K269</f>
        <v>200</v>
      </c>
    </row>
    <row r="269" spans="1:11" s="13" customFormat="1" ht="15.75">
      <c r="A269" s="47" t="s">
        <v>200</v>
      </c>
      <c r="B269" s="48" t="s">
        <v>115</v>
      </c>
      <c r="C269" s="48" t="s">
        <v>26</v>
      </c>
      <c r="D269" s="48" t="s">
        <v>256</v>
      </c>
      <c r="E269" s="48" t="s">
        <v>192</v>
      </c>
      <c r="F269" s="86">
        <v>200</v>
      </c>
      <c r="G269" s="87"/>
      <c r="H269" s="87"/>
      <c r="I269" s="17"/>
      <c r="J269" s="17"/>
      <c r="K269" s="86">
        <v>200</v>
      </c>
    </row>
    <row r="270" spans="1:11" s="13" customFormat="1" ht="15.75">
      <c r="A270" s="40" t="s">
        <v>134</v>
      </c>
      <c r="B270" s="60" t="s">
        <v>57</v>
      </c>
      <c r="C270" s="60" t="s">
        <v>9</v>
      </c>
      <c r="D270" s="60"/>
      <c r="E270" s="61"/>
      <c r="F270" s="57">
        <f>F271</f>
        <v>2000</v>
      </c>
      <c r="G270" s="15"/>
      <c r="H270" s="15"/>
      <c r="K270" s="57">
        <f>K271</f>
        <v>3502</v>
      </c>
    </row>
    <row r="271" spans="1:11" s="13" customFormat="1" ht="15.75">
      <c r="A271" s="38" t="s">
        <v>135</v>
      </c>
      <c r="B271" s="60" t="s">
        <v>57</v>
      </c>
      <c r="C271" s="60" t="s">
        <v>21</v>
      </c>
      <c r="D271" s="60"/>
      <c r="E271" s="61"/>
      <c r="F271" s="58">
        <f>F272</f>
        <v>2000</v>
      </c>
      <c r="G271" s="20"/>
      <c r="H271" s="20"/>
      <c r="K271" s="58">
        <f>K272</f>
        <v>3502</v>
      </c>
    </row>
    <row r="272" spans="1:11" s="13" customFormat="1" ht="25.5">
      <c r="A272" s="47" t="s">
        <v>205</v>
      </c>
      <c r="B272" s="88" t="s">
        <v>57</v>
      </c>
      <c r="C272" s="88" t="s">
        <v>21</v>
      </c>
      <c r="D272" s="88" t="s">
        <v>136</v>
      </c>
      <c r="E272" s="88" t="s">
        <v>190</v>
      </c>
      <c r="F272" s="81">
        <f>3502-1502</f>
        <v>2000</v>
      </c>
      <c r="G272" s="89"/>
      <c r="H272" s="89"/>
      <c r="I272" s="17"/>
      <c r="J272" s="17"/>
      <c r="K272" s="81">
        <v>3502</v>
      </c>
    </row>
    <row r="273" spans="1:11" s="76" customFormat="1" ht="16.5" customHeight="1">
      <c r="A273" s="70" t="s">
        <v>246</v>
      </c>
      <c r="B273" s="71"/>
      <c r="C273" s="71"/>
      <c r="D273" s="71"/>
      <c r="E273" s="72"/>
      <c r="F273" s="73">
        <f>F8+F56+F61+F88+F102+F111+F120+F162+F171+F192+F270</f>
        <v>198017.21999999997</v>
      </c>
      <c r="G273" s="74"/>
      <c r="H273" s="74"/>
      <c r="I273" s="75"/>
      <c r="K273" s="73">
        <f>K8+K56+K61+K88+K102+K111+K120+K162+K171+K192+K270</f>
        <v>209145.03999999998</v>
      </c>
    </row>
    <row r="274" spans="1:8" s="13" customFormat="1" ht="15.75">
      <c r="A274" s="29"/>
      <c r="B274" s="41"/>
      <c r="C274" s="41"/>
      <c r="D274" s="41"/>
      <c r="E274" s="41"/>
      <c r="F274" s="42"/>
      <c r="G274" s="22"/>
      <c r="H274" s="22"/>
    </row>
    <row r="275" spans="1:8" s="13" customFormat="1" ht="15.75">
      <c r="A275" s="27"/>
      <c r="B275" s="27"/>
      <c r="C275" s="21"/>
      <c r="D275" s="27"/>
      <c r="E275" s="27"/>
      <c r="F275" s="28"/>
      <c r="G275" s="23"/>
      <c r="H275" s="23"/>
    </row>
    <row r="276" spans="1:8" ht="15.75">
      <c r="A276" s="2"/>
      <c r="F276" s="28"/>
      <c r="G276" s="23"/>
      <c r="H276" s="23"/>
    </row>
  </sheetData>
  <sheetProtection selectLockedCells="1" selectUnlockedCells="1"/>
  <mergeCells count="7">
    <mergeCell ref="A4:K4"/>
    <mergeCell ref="A6:A7"/>
    <mergeCell ref="B6:E6"/>
    <mergeCell ref="F6:K6"/>
    <mergeCell ref="B3:K3"/>
    <mergeCell ref="B2:K2"/>
    <mergeCell ref="A5:K5"/>
  </mergeCells>
  <printOptions/>
  <pageMargins left="0.7874015748031497" right="0.1968503937007874" top="0.3937007874015748" bottom="0.31496062992125984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2013-11-20T08:26:15Z</cp:lastPrinted>
  <dcterms:modified xsi:type="dcterms:W3CDTF">2013-12-11T10:11:17Z</dcterms:modified>
  <cp:category/>
  <cp:version/>
  <cp:contentType/>
  <cp:contentStatus/>
</cp:coreProperties>
</file>